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160" windowHeight="6735" activeTab="2"/>
  </bookViews>
  <sheets>
    <sheet name="Concentrado" sheetId="1" r:id="rId1"/>
    <sheet name="Desagregado por Campus y Coleg." sheetId="2" r:id="rId2"/>
    <sheet name="Desagregado por PA" sheetId="3" r:id="rId3"/>
    <sheet name="Sheet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<sst xmlns="http://schemas.openxmlformats.org/spreadsheetml/2006/main" count="701" uniqueCount="273">
  <si>
    <t>Profesores con grado máximo otorgado por Otras Insts.</t>
  </si>
  <si>
    <t>Profesores con grado máximo otorgado por CETYS</t>
  </si>
  <si>
    <t>Lic</t>
  </si>
  <si>
    <t>Mae</t>
  </si>
  <si>
    <t>Doc</t>
  </si>
  <si>
    <t>Sistema</t>
  </si>
  <si>
    <t>%</t>
  </si>
  <si>
    <t>Total</t>
  </si>
  <si>
    <t>CSYH</t>
  </si>
  <si>
    <t>AYN</t>
  </si>
  <si>
    <t>ING</t>
  </si>
  <si>
    <t>TIJ</t>
  </si>
  <si>
    <t>MXL</t>
  </si>
  <si>
    <t>ENS</t>
  </si>
  <si>
    <t>Grado</t>
  </si>
  <si>
    <t>Colegio</t>
  </si>
  <si>
    <t>TJN</t>
  </si>
  <si>
    <t>Profesorado de Tiempo Completo (Cabezas)</t>
  </si>
  <si>
    <t>Profesorado de Tiempo Completo Equivalente (TCE)</t>
  </si>
  <si>
    <t>Anexo A1</t>
  </si>
  <si>
    <t>Estadísticas de profesorado de tiempo completo equivalente en el semestre 2008-2</t>
  </si>
  <si>
    <t>Sistema CETYS Universidad.</t>
  </si>
  <si>
    <t>Total del Sistema CETYS Universidad</t>
  </si>
  <si>
    <t>Total del Colegio de CSYH</t>
  </si>
  <si>
    <t>Profesorado que atiende el Eje 1</t>
  </si>
  <si>
    <t>Maestría en Educación</t>
  </si>
  <si>
    <t>Licenciatura en Ciencias de la Educación</t>
  </si>
  <si>
    <t>Maestría en Criminología</t>
  </si>
  <si>
    <t>Maestría en Psicología</t>
  </si>
  <si>
    <t xml:space="preserve">Licenciatura en Psicología (Clínica, Organizacional, Educativa e Infantil) </t>
  </si>
  <si>
    <t>Total del Colegio de Administración y Negocios</t>
  </si>
  <si>
    <t>Maestría en Derecho Corporativo e Internacional</t>
  </si>
  <si>
    <t>Licenciatura en Derecho</t>
  </si>
  <si>
    <t>Licenciatura en Diseño Gráfico</t>
  </si>
  <si>
    <t>Licenciatura en Negocios Internacionales</t>
  </si>
  <si>
    <t>Licenciatura en Administración del Servicio</t>
  </si>
  <si>
    <t>Licenciatura en Administración de la Mercadotecnia</t>
  </si>
  <si>
    <t>Maestría en Administración</t>
  </si>
  <si>
    <t>Licenciatura en Administración de Empresas/Licenciatura en Administración de Negocios</t>
  </si>
  <si>
    <t>Contador Público Internacional</t>
  </si>
  <si>
    <t>Total del Colegio de Ingeniería</t>
  </si>
  <si>
    <t>Maestría en Ciencias de la Ingeniería</t>
  </si>
  <si>
    <t>Ciencias Básicas</t>
  </si>
  <si>
    <t>Ingeniería de Software</t>
  </si>
  <si>
    <t>Ingeniería en Diseño Gráfico Digital</t>
  </si>
  <si>
    <t>Ingeniería Mecatrónica</t>
  </si>
  <si>
    <t>Ingeniería Mecánica</t>
  </si>
  <si>
    <t>Ingeniería en Cibernética Electrónica</t>
  </si>
  <si>
    <t>Ingeniería en Ciencias Computacionales</t>
  </si>
  <si>
    <t>Ingeniería Industrial</t>
  </si>
  <si>
    <t>Programa</t>
  </si>
  <si>
    <t>#</t>
  </si>
  <si>
    <t>Profesorado (Cabezas)</t>
  </si>
  <si>
    <t>Población Estudiantil en 2008-2</t>
  </si>
  <si>
    <t>Anexo A3</t>
  </si>
  <si>
    <t>Total TCE</t>
  </si>
  <si>
    <t>Profesorado de TCE</t>
  </si>
  <si>
    <t>para mejorar la calidad de la educación y hacer frente a las acreditaciones nacionales e internacionales.</t>
  </si>
  <si>
    <t xml:space="preserve"> de Licenciatura y Posgrado, para luego hacer una proyección a 10 años que nos permita contar con el número de profesores de TCE</t>
  </si>
  <si>
    <t>Nota: este inventario es con el fin de determinar el número de profesores de Tiempo Completo Equivalente (TCE) que apoyan a cada uno de los programa académicos</t>
  </si>
  <si>
    <t>Noviembre 21 del 2008</t>
  </si>
  <si>
    <t>Inventario deProfesorado por  Programa Académico en 2008-2.</t>
  </si>
  <si>
    <t>Anexo A2</t>
  </si>
  <si>
    <t>Vicerrectoría Académica</t>
  </si>
  <si>
    <t>Campus</t>
  </si>
  <si>
    <t>Programa Académico</t>
  </si>
  <si>
    <t>Población en Agosto 08</t>
  </si>
  <si>
    <r>
      <t>Profesorado</t>
    </r>
    <r>
      <rPr>
        <sz val="11"/>
        <color indexed="12"/>
        <rFont val="Arial Narrow"/>
        <family val="2"/>
      </rPr>
      <t xml:space="preserve"> </t>
    </r>
    <r>
      <rPr>
        <b/>
        <sz val="11"/>
        <color indexed="12"/>
        <rFont val="Arial Narrow"/>
        <family val="2"/>
      </rPr>
      <t>(coordinador)</t>
    </r>
  </si>
  <si>
    <t>Grado (L,E,M,D, Otro)</t>
  </si>
  <si>
    <t>¿Grado de?</t>
  </si>
  <si>
    <t>Tipo (TC, MT, AS)</t>
  </si>
  <si>
    <t>Conteo</t>
  </si>
  <si>
    <t>Campus MXL(LIC)</t>
  </si>
  <si>
    <t>Ing. Industrial</t>
  </si>
  <si>
    <t>Mae. César Barraza Montoya</t>
  </si>
  <si>
    <t>M</t>
  </si>
  <si>
    <t>ITESM</t>
  </si>
  <si>
    <t>TC</t>
  </si>
  <si>
    <t>Mae Ezequiel Rodríguez Ríos</t>
  </si>
  <si>
    <t>Mae Mauro A. Chávez López</t>
  </si>
  <si>
    <t>CETYS</t>
  </si>
  <si>
    <t>AS</t>
  </si>
  <si>
    <t>Mae Héctor M. Vargas García</t>
  </si>
  <si>
    <t>ASU</t>
  </si>
  <si>
    <t>Ing. En Ciencias Computacionales</t>
  </si>
  <si>
    <t>Mae. Guillermo Cheang León</t>
  </si>
  <si>
    <t>Mae Josefina Becerra Paredes</t>
  </si>
  <si>
    <t>Mae Margarita Solis Cortes</t>
  </si>
  <si>
    <t>Mae Amelia Resendes Moráles</t>
  </si>
  <si>
    <t>Ing. En Cibernética Electrónica</t>
  </si>
  <si>
    <t>Mae. Jorge Sosa López</t>
  </si>
  <si>
    <t>Mae Jose Luis Arroyo Pelayo</t>
  </si>
  <si>
    <t>Stanford</t>
  </si>
  <si>
    <t>Mae Marco Pena Luna</t>
  </si>
  <si>
    <t>UOT</t>
  </si>
  <si>
    <t>Mae Héctor F.Barajas García</t>
  </si>
  <si>
    <t>Ing. Mecánica</t>
  </si>
  <si>
    <t>Ing. Bernardo Valadez Rivera</t>
  </si>
  <si>
    <t>L</t>
  </si>
  <si>
    <t>Mae Alma Abad Padilla</t>
  </si>
  <si>
    <t>MT</t>
  </si>
  <si>
    <t>Ing. Mecatrónica</t>
  </si>
  <si>
    <t>Mae. Cristóbal Capíz Gómez</t>
  </si>
  <si>
    <t>Ing. En Diseño Gráfico Digital</t>
  </si>
  <si>
    <t>Mae. Dania Licea Verduzco</t>
  </si>
  <si>
    <t>ITSM</t>
  </si>
  <si>
    <t>Area de Ciencias Basicas</t>
  </si>
  <si>
    <t>Mae Salvador Baltazar Murrieta</t>
  </si>
  <si>
    <t>Mae Alfredo Rodríguez Carrasco</t>
  </si>
  <si>
    <t>Ing. Jose Luis Romero Sánchez</t>
  </si>
  <si>
    <t>UNISON</t>
  </si>
  <si>
    <t>Mae David Sánchez Urzúa</t>
  </si>
  <si>
    <t>UEDEP</t>
  </si>
  <si>
    <t>MXL(POS)</t>
  </si>
  <si>
    <t>Mae Miguel Salinas Yáñez</t>
  </si>
  <si>
    <t>Mae Miguel Ponce Camacho</t>
  </si>
  <si>
    <t>CICESE</t>
  </si>
  <si>
    <t>Campus TIJ(LIC)</t>
  </si>
  <si>
    <t>Mae. Enrique Fitch Manjarrez</t>
  </si>
  <si>
    <t>ITSON</t>
  </si>
  <si>
    <t>Mae. Leopoldo Uribe Reyna</t>
  </si>
  <si>
    <t>Mae Daniel Moctezuma Canchola</t>
  </si>
  <si>
    <t>Mae. Adolfo Ezquivel Martínez</t>
  </si>
  <si>
    <t>IPN</t>
  </si>
  <si>
    <t>Dr Moisés Sánchez Adame</t>
  </si>
  <si>
    <t>D</t>
  </si>
  <si>
    <t>No hay coordinador</t>
  </si>
  <si>
    <t>Fís. Roberto Salas Corrales</t>
  </si>
  <si>
    <t>UNAM</t>
  </si>
  <si>
    <t>Mae. Fabián Bautista Saucedo</t>
  </si>
  <si>
    <t>UAM</t>
  </si>
  <si>
    <t>Ciencias Basicas</t>
  </si>
  <si>
    <t>Quím. Jesús Sánchez González</t>
  </si>
  <si>
    <t>E</t>
  </si>
  <si>
    <t>ITT</t>
  </si>
  <si>
    <t>TIJ(POS)</t>
  </si>
  <si>
    <t>Mae. Salvador Chiu Tamayo</t>
  </si>
  <si>
    <t>WU</t>
  </si>
  <si>
    <t>ENS(LIC)</t>
  </si>
  <si>
    <t>Mae. Socorro Lomelí Sánchez</t>
  </si>
  <si>
    <t>Mae Carlos A. González Campos</t>
  </si>
  <si>
    <t>Dr Carlos Fuentes Hernández</t>
  </si>
  <si>
    <t>Ing. De Software</t>
  </si>
  <si>
    <t>Mae. Lucía Beltrán Rocha</t>
  </si>
  <si>
    <t>Dr Isaac Azuz Adeath</t>
  </si>
  <si>
    <t>UODC</t>
  </si>
  <si>
    <t>ENS(POS)</t>
  </si>
  <si>
    <t>Campus MXL(LIC Y POS)</t>
  </si>
  <si>
    <t xml:space="preserve">Lic. En Administración de Empresas </t>
  </si>
  <si>
    <t>Mae Maciel Garcia Fuentes</t>
  </si>
  <si>
    <t>UDG</t>
  </si>
  <si>
    <t>Lic. En Administración de Negocios</t>
  </si>
  <si>
    <t>Mae Fco. Vélez Torres</t>
  </si>
  <si>
    <t>Concordia</t>
  </si>
  <si>
    <t xml:space="preserve">Mae Mario Dipp Núñez </t>
  </si>
  <si>
    <t>Cornell</t>
  </si>
  <si>
    <t>Mae Cinthia I. Carrazco Soto</t>
  </si>
  <si>
    <t>Mae Mónica Acosta Alvarado</t>
  </si>
  <si>
    <t>Dr Helia Cantellano Gutiérrez</t>
  </si>
  <si>
    <t>Mae Federico Sada Quiroga</t>
  </si>
  <si>
    <t>Dr Victor Mercader</t>
  </si>
  <si>
    <t>USF</t>
  </si>
  <si>
    <t>Dr Jorge Rocha Yáñez</t>
  </si>
  <si>
    <t>Lic. En Negocios Internacionales</t>
  </si>
  <si>
    <t>Mae Carlos Castellanos León</t>
  </si>
  <si>
    <t>Mae. Saida Pérez Córdova</t>
  </si>
  <si>
    <t>UAB</t>
  </si>
  <si>
    <t xml:space="preserve">Mae Carmina Contreras Arce </t>
  </si>
  <si>
    <t>Dra Victoria González Gutiérrez</t>
  </si>
  <si>
    <t>UIA</t>
  </si>
  <si>
    <t>Lic. En Administración de Mercadotecnia</t>
  </si>
  <si>
    <t>Mae Adriana Eguía Alaniz</t>
  </si>
  <si>
    <t>Mae. Ernesto Montaño Rodríguez</t>
  </si>
  <si>
    <t>Mae Héctor Velarde Griego</t>
  </si>
  <si>
    <t>Mae Paulina Vargas Larraguivel</t>
  </si>
  <si>
    <t>Mae Fco. Villalba Rosario</t>
  </si>
  <si>
    <t>Lic. En Contador Público Internacional</t>
  </si>
  <si>
    <t>Mae. Luis F. Oviedo Villavicencio</t>
  </si>
  <si>
    <t>Mae Jaime Alvarez Jiménez</t>
  </si>
  <si>
    <t>IEPE</t>
  </si>
  <si>
    <t>Lic. En Derecho</t>
  </si>
  <si>
    <t>Mae. Ma. Luisa Walther Cuevas</t>
  </si>
  <si>
    <t>Mae Omar Castro García</t>
  </si>
  <si>
    <t>UAG</t>
  </si>
  <si>
    <t>Mae Marcela Guzmán González</t>
  </si>
  <si>
    <t>AD</t>
  </si>
  <si>
    <t>Lic. En Diseño Gráfico</t>
  </si>
  <si>
    <t>Mae. Joaquín Castillo Cárdenas</t>
  </si>
  <si>
    <t>INIVA</t>
  </si>
  <si>
    <t>Fco. Melo Walther</t>
  </si>
  <si>
    <t>UT</t>
  </si>
  <si>
    <t>(Campus TIJ(LIC Y POS)</t>
  </si>
  <si>
    <t>Lic. En Administración de Empresas</t>
  </si>
  <si>
    <t>Dra. Patricia Valdez Flores</t>
  </si>
  <si>
    <t>Mae Ma. Eugenia Corella Torres</t>
  </si>
  <si>
    <t>Mae Enrique Pérez Santana</t>
  </si>
  <si>
    <t>COLEF</t>
  </si>
  <si>
    <t>Mae Gustavo Gil González Fernández</t>
  </si>
  <si>
    <t>Mae Lisette Salgado Patiño</t>
  </si>
  <si>
    <t>Lic. Juan Fco. Gonzáles Bermúdes</t>
  </si>
  <si>
    <t>Dr. Carlos Rodríguez Rubio</t>
  </si>
  <si>
    <t>USIA</t>
  </si>
  <si>
    <t>Mae Gpe. Sánchez Vélez</t>
  </si>
  <si>
    <t>Mae. Raúl Díaz Gómez</t>
  </si>
  <si>
    <t>Lic. En Administración del Servicio</t>
  </si>
  <si>
    <t>Lic Lorena Jáuregui Ollivier</t>
  </si>
  <si>
    <t>Mae Zeferino Mauricio</t>
  </si>
  <si>
    <t>Mae. Rosa Sumaya Tostado</t>
  </si>
  <si>
    <t>Mae Marco A. Franco Sandoval</t>
  </si>
  <si>
    <t>Mae Alfredo Estrada Carvantes</t>
  </si>
  <si>
    <t>GU</t>
  </si>
  <si>
    <t>Lic Yadira Ma. Ahumada Castro</t>
  </si>
  <si>
    <t>UM</t>
  </si>
  <si>
    <t>Lic Juan M. Peña Herrera</t>
  </si>
  <si>
    <t>ENS(LIC Y POS)</t>
  </si>
  <si>
    <t>Mae Lydia Covarrubias Ramírez</t>
  </si>
  <si>
    <t>Mae Claudia Caridad Medina León</t>
  </si>
  <si>
    <t>Mae Luis Aguirre Loera</t>
  </si>
  <si>
    <t>Dr Arturo Villavicencio Hito</t>
  </si>
  <si>
    <t>UDS</t>
  </si>
  <si>
    <t>Mae Dámaso Ruiz González</t>
  </si>
  <si>
    <t>Dr  Scott A. Venezia Corral</t>
  </si>
  <si>
    <t>Mae. Margarita Rubio Vallejano</t>
  </si>
  <si>
    <t>Lic Sialia K. Mellink Méndez</t>
  </si>
  <si>
    <t>MXL(LIC Y POS)</t>
  </si>
  <si>
    <t>Lic. En Psicología(Incluye: Clínica, Infantil, Organizacional y Educativa)</t>
  </si>
  <si>
    <t>Psic. Patricia Saracho Becerra</t>
  </si>
  <si>
    <t>Profesorado que atiende las asignaturas del Eje 1</t>
  </si>
  <si>
    <t>Mae Tereita Higashi Villalvazo</t>
  </si>
  <si>
    <t>Lic Ma.Cecilia Contreras Trejo</t>
  </si>
  <si>
    <t>Mae Luis E. Linares Borboa</t>
  </si>
  <si>
    <t>UPN</t>
  </si>
  <si>
    <t>Dr Jorge A. Ortega Acevedo</t>
  </si>
  <si>
    <t>UDB</t>
  </si>
  <si>
    <t>Mae J. Armando Robles Reyes</t>
  </si>
  <si>
    <t>Mae Edgar Jiménez</t>
  </si>
  <si>
    <t>Psic Karla B. Arias Gómez</t>
  </si>
  <si>
    <t>UABC</t>
  </si>
  <si>
    <t>Lic Claudia Cristina Sánchez Mora</t>
  </si>
  <si>
    <t>Psic Paola C. Castro Luna</t>
  </si>
  <si>
    <t>Psic Alma C. Gurrola Romero</t>
  </si>
  <si>
    <t>Mae Ma. Del Carmen Echeverría Del Valle</t>
  </si>
  <si>
    <t>Lic  A. Cecilia Tagliapietra Ovies</t>
  </si>
  <si>
    <t>ITESO</t>
  </si>
  <si>
    <t>Lic. Ma. Teresa Gastelum Mendoza</t>
  </si>
  <si>
    <t>Dr Héctor Maymi Sugrañez</t>
  </si>
  <si>
    <t>UWM</t>
  </si>
  <si>
    <t>Mae Rosa Ma Lamadrid Velazco</t>
  </si>
  <si>
    <t>Dr Alberto Garate Rivera</t>
  </si>
  <si>
    <t>Dr Marco Carrillo Maza</t>
  </si>
  <si>
    <t>Ulasalle</t>
  </si>
  <si>
    <t>TIJ(LIC Y POS)</t>
  </si>
  <si>
    <t>Lic. En Ciencias de la Educación</t>
  </si>
  <si>
    <t>Lic Jose Luis Bonilla</t>
  </si>
  <si>
    <t>Otro</t>
  </si>
  <si>
    <t>Mae. Teresa Mercado Ponce</t>
  </si>
  <si>
    <t>Lic. En Psicología (Clínica, Infantil, Organizacional y Educativa.)</t>
  </si>
  <si>
    <t>Dr José Gpe. Hernández Vargas</t>
  </si>
  <si>
    <t>VU</t>
  </si>
  <si>
    <t>Mae José De Jesús Torres Vera</t>
  </si>
  <si>
    <t>Dr José Miguel Guzmán Pérez</t>
  </si>
  <si>
    <t>Dr Fco. Gomez</t>
  </si>
  <si>
    <t>Maestría en Psicología (incluye Terapia Familiar)</t>
  </si>
  <si>
    <t>Dra Elvia B. Moreno Berry</t>
  </si>
  <si>
    <t>Adriana Aurora López Bañuelos</t>
  </si>
  <si>
    <t>Pas Raquel Espinoza Alvarez</t>
  </si>
  <si>
    <t>Lic. Octavio Cárdenas Flores</t>
  </si>
  <si>
    <t>Mae Raúl Rodríguez González</t>
  </si>
  <si>
    <t>SDSU</t>
  </si>
  <si>
    <t>TOTAL</t>
  </si>
  <si>
    <t>Licenciatura y Otro</t>
  </si>
  <si>
    <t xml:space="preserve">Maestría </t>
  </si>
  <si>
    <t>Doctorado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</si>
</sst>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12"/>
      <name val="Arial Narrow"/>
      <family val="2"/>
    </font>
    <font>
      <b/>
      <sz val="11"/>
      <color indexed="12"/>
      <name val="Arial Narrow"/>
      <family val="2"/>
    </font>
    <font>
      <sz val="12"/>
      <color indexed="8"/>
      <name val="Arial Black"/>
      <family val="2"/>
    </font>
    <font>
      <b/>
      <sz val="16"/>
      <color indexed="8"/>
      <name val="Arial Black"/>
      <family val="2"/>
    </font>
    <font>
      <b/>
      <sz val="10"/>
      <color indexed="8"/>
      <name val="Arial Narrow"/>
      <family val="2"/>
    </font>
    <font>
      <b/>
      <sz val="8"/>
      <color indexed="8"/>
      <name val="Arial Black"/>
      <family val="2"/>
    </font>
    <font>
      <sz val="10"/>
      <color indexed="8"/>
      <name val="Calibri"/>
      <family val="0"/>
    </font>
    <font>
      <b/>
      <sz val="10.1"/>
      <color indexed="8"/>
      <name val="Arial Narrow"/>
      <family val="0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b/>
      <sz val="12"/>
      <color indexed="10"/>
      <name val="Arial Black"/>
      <family val="2"/>
    </font>
    <font>
      <b/>
      <sz val="11"/>
      <color indexed="10"/>
      <name val="Arial Narrow"/>
      <family val="2"/>
    </font>
    <font>
      <sz val="12"/>
      <color indexed="10"/>
      <name val="Arial Black"/>
      <family val="2"/>
    </font>
    <font>
      <sz val="8"/>
      <color indexed="8"/>
      <name val="Arial Black"/>
      <family val="2"/>
    </font>
    <font>
      <sz val="16"/>
      <color indexed="8"/>
      <name val="Arial Black"/>
      <family val="2"/>
    </font>
    <font>
      <sz val="16"/>
      <color indexed="8"/>
      <name val="Arial Narrow"/>
      <family val="2"/>
    </font>
    <font>
      <b/>
      <sz val="10.5"/>
      <color indexed="8"/>
      <name val="Arial Narrow"/>
      <family val="0"/>
    </font>
    <font>
      <sz val="11"/>
      <color theme="0"/>
      <name val="Arial Narrow"/>
      <family val="2"/>
    </font>
    <font>
      <sz val="11"/>
      <color rgb="FF9C0006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i/>
      <sz val="11"/>
      <color rgb="FF7F7F7F"/>
      <name val="Arial Narrow"/>
      <family val="2"/>
    </font>
    <font>
      <sz val="11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sz val="11"/>
      <color rgb="FFFA7D00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b/>
      <sz val="18"/>
      <color theme="3"/>
      <name val="Cambria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rgb="FF0000CC"/>
      <name val="Arial Narrow"/>
      <family val="2"/>
    </font>
    <font>
      <b/>
      <sz val="12"/>
      <color rgb="FFFF0000"/>
      <name val="Arial Black"/>
      <family val="2"/>
    </font>
    <font>
      <b/>
      <sz val="11"/>
      <color rgb="FFFF0000"/>
      <name val="Arial Narrow"/>
      <family val="2"/>
    </font>
    <font>
      <sz val="12"/>
      <color rgb="FFFF0000"/>
      <name val="Arial Black"/>
      <family val="2"/>
    </font>
    <font>
      <sz val="11"/>
      <color rgb="FF0000CC"/>
      <name val="Arial Narrow"/>
      <family val="2"/>
    </font>
    <font>
      <sz val="16"/>
      <color theme="1"/>
      <name val="Arial Black"/>
      <family val="2"/>
    </font>
    <font>
      <sz val="8"/>
      <color theme="1"/>
      <name val="Arial Black"/>
      <family val="2"/>
    </font>
    <font>
      <sz val="16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164" fontId="50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5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4" fontId="50" fillId="34" borderId="10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left"/>
    </xf>
    <xf numFmtId="0" fontId="50" fillId="35" borderId="13" xfId="0" applyFont="1" applyFill="1" applyBorder="1" applyAlignment="1">
      <alignment horizontal="center"/>
    </xf>
    <xf numFmtId="164" fontId="50" fillId="35" borderId="14" xfId="0" applyNumberFormat="1" applyFont="1" applyFill="1" applyBorder="1" applyAlignment="1">
      <alignment horizontal="center"/>
    </xf>
    <xf numFmtId="0" fontId="50" fillId="35" borderId="14" xfId="0" applyFont="1" applyFill="1" applyBorder="1" applyAlignment="1">
      <alignment horizontal="center"/>
    </xf>
    <xf numFmtId="0" fontId="50" fillId="35" borderId="14" xfId="0" applyFont="1" applyFill="1" applyBorder="1" applyAlignment="1">
      <alignment horizontal="left"/>
    </xf>
    <xf numFmtId="164" fontId="50" fillId="35" borderId="15" xfId="0" applyNumberFormat="1" applyFont="1" applyFill="1" applyBorder="1" applyAlignment="1">
      <alignment horizontal="center"/>
    </xf>
    <xf numFmtId="0" fontId="50" fillId="35" borderId="11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left"/>
    </xf>
    <xf numFmtId="0" fontId="50" fillId="35" borderId="10" xfId="0" applyFont="1" applyFill="1" applyBorder="1" applyAlignment="1">
      <alignment/>
    </xf>
    <xf numFmtId="164" fontId="50" fillId="19" borderId="16" xfId="0" applyNumberFormat="1" applyFont="1" applyFill="1" applyBorder="1" applyAlignment="1">
      <alignment horizontal="center"/>
    </xf>
    <xf numFmtId="0" fontId="2" fillId="19" borderId="17" xfId="0" applyFont="1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48" fillId="19" borderId="15" xfId="0" applyFont="1" applyFill="1" applyBorder="1" applyAlignment="1">
      <alignment horizontal="left"/>
    </xf>
    <xf numFmtId="0" fontId="2" fillId="19" borderId="18" xfId="0" applyFont="1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48" fillId="19" borderId="16" xfId="0" applyFont="1" applyFill="1" applyBorder="1" applyAlignment="1">
      <alignment horizontal="left"/>
    </xf>
    <xf numFmtId="164" fontId="50" fillId="10" borderId="16" xfId="0" applyNumberFormat="1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48" fillId="10" borderId="16" xfId="0" applyFont="1" applyFill="1" applyBorder="1" applyAlignment="1">
      <alignment horizontal="left"/>
    </xf>
    <xf numFmtId="164" fontId="50" fillId="36" borderId="16" xfId="0" applyNumberFormat="1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48" fillId="36" borderId="16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0" fontId="48" fillId="35" borderId="16" xfId="0" applyFont="1" applyFill="1" applyBorder="1" applyAlignment="1">
      <alignment horizontal="center"/>
    </xf>
    <xf numFmtId="0" fontId="48" fillId="35" borderId="18" xfId="0" applyFont="1" applyFill="1" applyBorder="1" applyAlignment="1">
      <alignment horizontal="center"/>
    </xf>
    <xf numFmtId="0" fontId="48" fillId="35" borderId="16" xfId="0" applyFont="1" applyFill="1" applyBorder="1" applyAlignment="1">
      <alignment/>
    </xf>
    <xf numFmtId="0" fontId="50" fillId="35" borderId="16" xfId="0" applyFont="1" applyFill="1" applyBorder="1" applyAlignment="1">
      <alignment horizontal="center"/>
    </xf>
    <xf numFmtId="0" fontId="48" fillId="19" borderId="16" xfId="0" applyFont="1" applyFill="1" applyBorder="1" applyAlignment="1">
      <alignment horizontal="center"/>
    </xf>
    <xf numFmtId="1" fontId="0" fillId="19" borderId="16" xfId="0" applyNumberFormat="1" applyFill="1" applyBorder="1" applyAlignment="1">
      <alignment horizontal="center"/>
    </xf>
    <xf numFmtId="0" fontId="48" fillId="10" borderId="16" xfId="0" applyFon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0" fontId="48" fillId="36" borderId="16" xfId="0" applyFont="1" applyFill="1" applyBorder="1" applyAlignment="1">
      <alignment horizontal="center"/>
    </xf>
    <xf numFmtId="1" fontId="0" fillId="36" borderId="16" xfId="0" applyNumberFormat="1" applyFill="1" applyBorder="1" applyAlignment="1">
      <alignment horizontal="center"/>
    </xf>
    <xf numFmtId="0" fontId="51" fillId="0" borderId="0" xfId="0" applyFont="1" applyAlignment="1">
      <alignment/>
    </xf>
    <xf numFmtId="0" fontId="48" fillId="0" borderId="0" xfId="0" applyFont="1" applyAlignment="1">
      <alignment/>
    </xf>
    <xf numFmtId="1" fontId="50" fillId="35" borderId="16" xfId="0" applyNumberFormat="1" applyFont="1" applyFill="1" applyBorder="1" applyAlignment="1">
      <alignment horizontal="center"/>
    </xf>
    <xf numFmtId="1" fontId="48" fillId="36" borderId="16" xfId="0" applyNumberFormat="1" applyFont="1" applyFill="1" applyBorder="1" applyAlignment="1">
      <alignment horizontal="center"/>
    </xf>
    <xf numFmtId="1" fontId="50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48" fillId="0" borderId="16" xfId="0" applyFont="1" applyBorder="1" applyAlignment="1">
      <alignment horizontal="center"/>
    </xf>
    <xf numFmtId="1" fontId="52" fillId="0" borderId="16" xfId="0" applyNumberFormat="1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1" fontId="50" fillId="0" borderId="16" xfId="0" applyNumberFormat="1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52" fillId="0" borderId="16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48" fillId="0" borderId="16" xfId="0" applyFont="1" applyBorder="1" applyAlignment="1">
      <alignment horizontal="center" vertical="center"/>
    </xf>
    <xf numFmtId="1" fontId="48" fillId="9" borderId="16" xfId="0" applyNumberFormat="1" applyFont="1" applyFill="1" applyBorder="1" applyAlignment="1">
      <alignment horizontal="center"/>
    </xf>
    <xf numFmtId="0" fontId="48" fillId="9" borderId="16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1" fontId="48" fillId="18" borderId="16" xfId="0" applyNumberFormat="1" applyFont="1" applyFill="1" applyBorder="1" applyAlignment="1">
      <alignment horizontal="center"/>
    </xf>
    <xf numFmtId="0" fontId="48" fillId="18" borderId="16" xfId="0" applyFont="1" applyFill="1" applyBorder="1" applyAlignment="1">
      <alignment horizontal="center"/>
    </xf>
    <xf numFmtId="0" fontId="48" fillId="35" borderId="16" xfId="0" applyFont="1" applyFill="1" applyBorder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1" fontId="50" fillId="0" borderId="0" xfId="0" applyNumberFormat="1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center"/>
    </xf>
    <xf numFmtId="2" fontId="50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52" fillId="0" borderId="16" xfId="0" applyNumberFormat="1" applyFont="1" applyBorder="1" applyAlignment="1">
      <alignment horizontal="center"/>
    </xf>
    <xf numFmtId="1" fontId="50" fillId="0" borderId="0" xfId="0" applyNumberFormat="1" applyFont="1" applyFill="1" applyBorder="1" applyAlignment="1">
      <alignment horizontal="center" vertical="center"/>
    </xf>
    <xf numFmtId="2" fontId="50" fillId="0" borderId="16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52" fillId="0" borderId="16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2" fontId="5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5" fillId="0" borderId="16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52" fillId="0" borderId="16" xfId="0" applyFont="1" applyBorder="1" applyAlignment="1">
      <alignment/>
    </xf>
    <xf numFmtId="0" fontId="50" fillId="0" borderId="16" xfId="0" applyFont="1" applyBorder="1" applyAlignment="1">
      <alignment/>
    </xf>
    <xf numFmtId="0" fontId="3" fillId="38" borderId="1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50" fillId="0" borderId="16" xfId="0" applyFont="1" applyBorder="1" applyAlignment="1">
      <alignment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48" fillId="0" borderId="2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48" fillId="0" borderId="22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54" fillId="0" borderId="15" xfId="0" applyFont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2" fillId="35" borderId="0" xfId="0" applyFont="1" applyFill="1" applyBorder="1" applyAlignment="1">
      <alignment/>
    </xf>
    <xf numFmtId="0" fontId="48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48" fillId="33" borderId="10" xfId="0" applyFont="1" applyFill="1" applyBorder="1" applyAlignment="1">
      <alignment wrapText="1"/>
    </xf>
    <xf numFmtId="2" fontId="48" fillId="35" borderId="18" xfId="0" applyNumberFormat="1" applyFont="1" applyFill="1" applyBorder="1" applyAlignment="1">
      <alignment horizontal="center"/>
    </xf>
    <xf numFmtId="2" fontId="48" fillId="35" borderId="28" xfId="0" applyNumberFormat="1" applyFont="1" applyFill="1" applyBorder="1" applyAlignment="1">
      <alignment horizontal="center"/>
    </xf>
    <xf numFmtId="2" fontId="48" fillId="35" borderId="23" xfId="0" applyNumberFormat="1" applyFont="1" applyFill="1" applyBorder="1" applyAlignment="1">
      <alignment horizontal="center"/>
    </xf>
    <xf numFmtId="0" fontId="48" fillId="36" borderId="16" xfId="0" applyFont="1" applyFill="1" applyBorder="1" applyAlignment="1">
      <alignment vertical="center" wrapText="1"/>
    </xf>
    <xf numFmtId="0" fontId="48" fillId="10" borderId="16" xfId="0" applyFont="1" applyFill="1" applyBorder="1" applyAlignment="1">
      <alignment vertical="center" wrapText="1"/>
    </xf>
    <xf numFmtId="0" fontId="48" fillId="19" borderId="16" xfId="0" applyFont="1" applyFill="1" applyBorder="1" applyAlignment="1">
      <alignment vertical="center" wrapText="1"/>
    </xf>
    <xf numFmtId="0" fontId="48" fillId="19" borderId="15" xfId="0" applyFont="1" applyFill="1" applyBorder="1" applyAlignment="1">
      <alignment vertical="center" wrapText="1"/>
    </xf>
    <xf numFmtId="0" fontId="48" fillId="34" borderId="29" xfId="0" applyFont="1" applyFill="1" applyBorder="1" applyAlignment="1">
      <alignment horizontal="left" vertical="center"/>
    </xf>
    <xf numFmtId="0" fontId="48" fillId="34" borderId="30" xfId="0" applyFont="1" applyFill="1" applyBorder="1" applyAlignment="1">
      <alignment horizontal="left" vertical="center"/>
    </xf>
    <xf numFmtId="0" fontId="48" fillId="34" borderId="31" xfId="0" applyFont="1" applyFill="1" applyBorder="1" applyAlignment="1">
      <alignment horizontal="left" vertical="center"/>
    </xf>
    <xf numFmtId="0" fontId="48" fillId="35" borderId="16" xfId="0" applyFont="1" applyFill="1" applyBorder="1" applyAlignment="1">
      <alignment/>
    </xf>
    <xf numFmtId="0" fontId="48" fillId="35" borderId="16" xfId="0" applyFont="1" applyFill="1" applyBorder="1" applyAlignment="1">
      <alignment horizontal="center"/>
    </xf>
    <xf numFmtId="0" fontId="48" fillId="18" borderId="18" xfId="0" applyFont="1" applyFill="1" applyBorder="1" applyAlignment="1">
      <alignment horizontal="center"/>
    </xf>
    <xf numFmtId="0" fontId="48" fillId="18" borderId="23" xfId="0" applyFont="1" applyFill="1" applyBorder="1" applyAlignment="1">
      <alignment horizontal="center"/>
    </xf>
    <xf numFmtId="0" fontId="48" fillId="9" borderId="18" xfId="0" applyFont="1" applyFill="1" applyBorder="1" applyAlignment="1">
      <alignment horizontal="center"/>
    </xf>
    <xf numFmtId="0" fontId="0" fillId="9" borderId="23" xfId="0" applyFill="1" applyBorder="1" applyAlignment="1">
      <alignment/>
    </xf>
    <xf numFmtId="0" fontId="48" fillId="36" borderId="18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50" fillId="35" borderId="18" xfId="0" applyFont="1" applyFill="1" applyBorder="1" applyAlignment="1">
      <alignment/>
    </xf>
    <xf numFmtId="0" fontId="0" fillId="0" borderId="23" xfId="0" applyBorder="1" applyAlignment="1">
      <alignment/>
    </xf>
    <xf numFmtId="0" fontId="6" fillId="40" borderId="14" xfId="0" applyFont="1" applyFill="1" applyBorder="1" applyAlignment="1">
      <alignment horizontal="center" vertical="center" wrapText="1"/>
    </xf>
    <xf numFmtId="0" fontId="6" fillId="40" borderId="32" xfId="0" applyFont="1" applyFill="1" applyBorder="1" applyAlignment="1">
      <alignment horizontal="center" vertical="center" wrapText="1"/>
    </xf>
    <xf numFmtId="0" fontId="6" fillId="40" borderId="27" xfId="0" applyFont="1" applyFill="1" applyBorder="1" applyAlignment="1">
      <alignment horizontal="center" vertical="center" wrapText="1"/>
    </xf>
    <xf numFmtId="0" fontId="7" fillId="41" borderId="14" xfId="0" applyFont="1" applyFill="1" applyBorder="1" applyAlignment="1">
      <alignment horizontal="center" vertical="center" textRotation="90" wrapText="1"/>
    </xf>
    <xf numFmtId="0" fontId="7" fillId="41" borderId="32" xfId="0" applyFont="1" applyFill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3" fillId="41" borderId="32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textRotation="90" wrapText="1"/>
    </xf>
    <xf numFmtId="0" fontId="7" fillId="38" borderId="32" xfId="0" applyFont="1" applyFill="1" applyBorder="1" applyAlignment="1">
      <alignment horizontal="center" vertical="center" textRotation="90" wrapText="1"/>
    </xf>
    <xf numFmtId="0" fontId="7" fillId="39" borderId="14" xfId="0" applyFont="1" applyFill="1" applyBorder="1" applyAlignment="1">
      <alignment horizontal="center" vertical="center" textRotation="90" wrapText="1"/>
    </xf>
    <xf numFmtId="0" fontId="7" fillId="39" borderId="32" xfId="0" applyFont="1" applyFill="1" applyBorder="1" applyAlignment="1">
      <alignment horizontal="center" vertical="center" textRotation="90" wrapText="1"/>
    </xf>
    <xf numFmtId="0" fontId="7" fillId="39" borderId="27" xfId="0" applyFont="1" applyFill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42" borderId="14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7" fillId="41" borderId="27" xfId="0" applyFont="1" applyFill="1" applyBorder="1" applyAlignment="1">
      <alignment horizontal="center" vertical="center" textRotation="90" wrapText="1"/>
    </xf>
    <xf numFmtId="0" fontId="48" fillId="0" borderId="23" xfId="0" applyFont="1" applyBorder="1" applyAlignment="1">
      <alignment horizontal="center" vertical="center" wrapText="1"/>
    </xf>
    <xf numFmtId="0" fontId="48" fillId="0" borderId="26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7" fillId="38" borderId="27" xfId="0" applyFont="1" applyFill="1" applyBorder="1" applyAlignment="1">
      <alignment horizontal="center" vertical="center" textRotation="90" wrapText="1"/>
    </xf>
    <xf numFmtId="0" fontId="48" fillId="0" borderId="21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8" fillId="0" borderId="21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48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7" fillId="38" borderId="40" xfId="0" applyFont="1" applyFill="1" applyBorder="1" applyAlignment="1">
      <alignment horizontal="center" vertical="center" textRotation="90" wrapText="1"/>
    </xf>
    <xf numFmtId="0" fontId="7" fillId="38" borderId="41" xfId="0" applyFont="1" applyFill="1" applyBorder="1" applyAlignment="1">
      <alignment horizontal="center" vertical="center" textRotation="90" wrapText="1"/>
    </xf>
    <xf numFmtId="0" fontId="7" fillId="38" borderId="0" xfId="0" applyFont="1" applyFill="1" applyBorder="1" applyAlignment="1">
      <alignment horizontal="center" vertical="center" textRotation="90" wrapText="1"/>
    </xf>
    <xf numFmtId="0" fontId="55" fillId="0" borderId="41" xfId="0" applyFont="1" applyBorder="1" applyAlignment="1">
      <alignment horizontal="center" vertical="center" textRotation="90"/>
    </xf>
    <xf numFmtId="0" fontId="52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50" fillId="0" borderId="15" xfId="0" applyNumberFormat="1" applyFont="1" applyBorder="1" applyAlignment="1">
      <alignment horizontal="center" vertical="center"/>
    </xf>
    <xf numFmtId="2" fontId="50" fillId="0" borderId="26" xfId="0" applyNumberFormat="1" applyFont="1" applyBorder="1" applyAlignment="1">
      <alignment horizontal="center" vertical="center"/>
    </xf>
    <xf numFmtId="2" fontId="50" fillId="0" borderId="19" xfId="0" applyNumberFormat="1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9" fillId="39" borderId="13" xfId="0" applyFont="1" applyFill="1" applyBorder="1" applyAlignment="1">
      <alignment horizontal="center" vertical="center" textRotation="90" wrapText="1"/>
    </xf>
    <xf numFmtId="0" fontId="9" fillId="39" borderId="42" xfId="0" applyFont="1" applyFill="1" applyBorder="1" applyAlignment="1">
      <alignment horizontal="center" vertical="center" textRotation="90" wrapText="1"/>
    </xf>
    <xf numFmtId="0" fontId="56" fillId="0" borderId="43" xfId="0" applyFont="1" applyBorder="1" applyAlignment="1">
      <alignment horizontal="center" vertical="center" textRotation="90" wrapText="1"/>
    </xf>
    <xf numFmtId="0" fontId="3" fillId="37" borderId="10" xfId="0" applyFont="1" applyFill="1" applyBorder="1" applyAlignment="1">
      <alignment horizontal="right" wrapText="1"/>
    </xf>
    <xf numFmtId="0" fontId="3" fillId="37" borderId="27" xfId="0" applyFont="1" applyFill="1" applyBorder="1" applyAlignment="1">
      <alignment horizontal="right" wrapText="1"/>
    </xf>
    <xf numFmtId="0" fontId="48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43" borderId="14" xfId="0" applyFont="1" applyFill="1" applyBorder="1" applyAlignment="1">
      <alignment horizontal="center" vertical="center" wrapText="1"/>
    </xf>
    <xf numFmtId="0" fontId="6" fillId="43" borderId="32" xfId="0" applyFont="1" applyFill="1" applyBorder="1" applyAlignment="1">
      <alignment horizontal="center" vertical="center" wrapText="1"/>
    </xf>
    <xf numFmtId="0" fontId="6" fillId="43" borderId="32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7" fillId="41" borderId="40" xfId="0" applyFont="1" applyFill="1" applyBorder="1" applyAlignment="1">
      <alignment horizontal="center" vertical="center" textRotation="90" wrapText="1"/>
    </xf>
    <xf numFmtId="0" fontId="7" fillId="41" borderId="41" xfId="0" applyFont="1" applyFill="1" applyBorder="1" applyAlignment="1">
      <alignment horizontal="center" vertical="center" textRotation="90" wrapText="1"/>
    </xf>
    <xf numFmtId="0" fontId="55" fillId="0" borderId="41" xfId="0" applyFont="1" applyBorder="1" applyAlignment="1">
      <alignment horizontal="center" vertical="center" textRotation="90" wrapText="1"/>
    </xf>
    <xf numFmtId="0" fontId="57" fillId="0" borderId="4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1075"/>
          <c:w val="0.73625"/>
          <c:h val="0.78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Lic: 16.7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Mae: 66.7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Doc: 16.7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LeaderLines val="1"/>
            <c:showPercent val="0"/>
          </c:dLbls>
          <c:val>
            <c:numRef>
              <c:f>Concentrado!$G$24:$G$26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25"/>
          <c:y val="0.3435"/>
          <c:w val="0.07075"/>
          <c:h val="0.2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25"/>
          <c:y val="0.10725"/>
          <c:w val="0.73625"/>
          <c:h val="0.78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Grados Académicos de CETYS: 49.1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Grados Académicos de Otras Insts: 50.9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Concentrado!$G$27:$G$28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"/>
          <c:y val="0.39475"/>
          <c:w val="0.07075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11</xdr:row>
      <xdr:rowOff>28575</xdr:rowOff>
    </xdr:from>
    <xdr:to>
      <xdr:col>13</xdr:col>
      <xdr:colOff>552450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4752975" y="2371725"/>
        <a:ext cx="37242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22</xdr:row>
      <xdr:rowOff>19050</xdr:rowOff>
    </xdr:from>
    <xdr:to>
      <xdr:col>13</xdr:col>
      <xdr:colOff>561975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4772025" y="4686300"/>
        <a:ext cx="37147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anWASC2009-15\InversionesParaLasAccionesDeLaPlaneacionWASC20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ón"/>
      <sheetName val="Recomendaciones WASC"/>
      <sheetName val="Concentrado"/>
      <sheetName val="Sistemas y Tecnologías de Info."/>
      <sheetName val="Biblioteca"/>
      <sheetName val=" Profesorado Actual"/>
      <sheetName val="Acreditaciones"/>
      <sheetName val="Proyección al 2015 con 35 a 1"/>
      <sheetName val="Proyección Estudiantes"/>
      <sheetName val="Desagregado de Profesores"/>
      <sheetName val="Inventario Programas Académicos"/>
      <sheetName val="Inventario de Coordinadores"/>
      <sheetName val="Formación y Preparación de Prof"/>
      <sheetName val="Portafolio Electrónico"/>
      <sheetName val="Fortalecimiento de Centros"/>
      <sheetName val="Infraestructura"/>
      <sheetName val="CMDA y RPPA"/>
      <sheetName val="Normatividad"/>
      <sheetName val="Proyección al 2015 con 40 a 1"/>
      <sheetName val="Sueldos CING"/>
      <sheetName val="Sueldos CAYN"/>
      <sheetName val="Sueldos CSYH"/>
      <sheetName val="Sheet1"/>
      <sheetName val="Sheet2"/>
    </sheetNames>
    <sheetDataSet>
      <sheetData sheetId="10">
        <row r="28">
          <cell r="F2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F28" sqref="F28:G28"/>
    </sheetView>
  </sheetViews>
  <sheetFormatPr defaultColWidth="9.140625" defaultRowHeight="16.5"/>
  <sheetData>
    <row r="1" ht="16.5">
      <c r="A1" s="45" t="s">
        <v>21</v>
      </c>
    </row>
    <row r="2" ht="16.5">
      <c r="A2" s="45" t="s">
        <v>20</v>
      </c>
    </row>
    <row r="3" ht="19.5">
      <c r="M3" s="44" t="s">
        <v>19</v>
      </c>
    </row>
    <row r="4" spans="1:11" ht="16.5">
      <c r="A4" s="143" t="s">
        <v>18</v>
      </c>
      <c r="B4" s="144"/>
      <c r="C4" s="144"/>
      <c r="D4" s="144"/>
      <c r="E4" s="145"/>
      <c r="G4" s="143" t="s">
        <v>17</v>
      </c>
      <c r="H4" s="144"/>
      <c r="I4" s="144"/>
      <c r="J4" s="144"/>
      <c r="K4" s="145"/>
    </row>
    <row r="5" spans="1:11" ht="16.5">
      <c r="A5" s="34" t="s">
        <v>15</v>
      </c>
      <c r="B5" s="34" t="s">
        <v>13</v>
      </c>
      <c r="C5" s="34" t="s">
        <v>12</v>
      </c>
      <c r="D5" s="34" t="s">
        <v>16</v>
      </c>
      <c r="E5" s="34" t="s">
        <v>7</v>
      </c>
      <c r="G5" s="34" t="s">
        <v>15</v>
      </c>
      <c r="H5" s="34" t="s">
        <v>13</v>
      </c>
      <c r="I5" s="34" t="s">
        <v>12</v>
      </c>
      <c r="J5" s="34" t="s">
        <v>16</v>
      </c>
      <c r="K5" s="34" t="s">
        <v>7</v>
      </c>
    </row>
    <row r="6" spans="1:11" ht="16.5">
      <c r="A6" s="42" t="s">
        <v>10</v>
      </c>
      <c r="B6" s="31">
        <f>'Desagregado por Campus y Coleg.'!G21</f>
        <v>3.75</v>
      </c>
      <c r="C6" s="31">
        <f>'Desagregado por Campus y Coleg.'!H21</f>
        <v>14.75</v>
      </c>
      <c r="D6" s="31">
        <f>'Desagregado por Campus y Coleg.'!I21</f>
        <v>6</v>
      </c>
      <c r="E6" s="42">
        <f>SUM(B6:D6)</f>
        <v>24.5</v>
      </c>
      <c r="G6" s="42" t="s">
        <v>10</v>
      </c>
      <c r="H6" s="43">
        <f>'Desagregado por Campus y Coleg.'!G54</f>
        <v>5</v>
      </c>
      <c r="I6" s="43">
        <f>'Desagregado por Campus y Coleg.'!H54</f>
        <v>22</v>
      </c>
      <c r="J6" s="43">
        <f>'Desagregado por Campus y Coleg.'!I54</f>
        <v>9</v>
      </c>
      <c r="K6" s="42">
        <f>SUM(H6:J6)</f>
        <v>36</v>
      </c>
    </row>
    <row r="7" spans="1:11" ht="16.5">
      <c r="A7" s="40" t="s">
        <v>9</v>
      </c>
      <c r="B7" s="27">
        <f>'Desagregado por Campus y Coleg.'!G31</f>
        <v>4.75</v>
      </c>
      <c r="C7" s="27">
        <f>'Desagregado por Campus y Coleg.'!H31</f>
        <v>19.5</v>
      </c>
      <c r="D7" s="27">
        <f>'Desagregado por Campus y Coleg.'!I31</f>
        <v>11.25</v>
      </c>
      <c r="E7" s="40">
        <f>SUM(B7:D7)</f>
        <v>35.5</v>
      </c>
      <c r="G7" s="40" t="s">
        <v>9</v>
      </c>
      <c r="H7" s="41">
        <f>'Desagregado por Campus y Coleg.'!G64</f>
        <v>8</v>
      </c>
      <c r="I7" s="41">
        <f>'Desagregado por Campus y Coleg.'!H64</f>
        <v>25</v>
      </c>
      <c r="J7" s="41">
        <f>'Desagregado por Campus y Coleg.'!I64</f>
        <v>16</v>
      </c>
      <c r="K7" s="40">
        <f>SUM(H7:J7)</f>
        <v>49</v>
      </c>
    </row>
    <row r="8" spans="1:11" ht="16.5">
      <c r="A8" s="38" t="s">
        <v>8</v>
      </c>
      <c r="B8" s="23">
        <f>'Desagregado por Campus y Coleg.'!G38</f>
        <v>0</v>
      </c>
      <c r="C8" s="23">
        <f>'Desagregado por Campus y Coleg.'!H38</f>
        <v>9.75</v>
      </c>
      <c r="D8" s="23">
        <f>'Desagregado por Campus y Coleg.'!I38</f>
        <v>7.25</v>
      </c>
      <c r="E8" s="38">
        <f>SUM(B8:D8)</f>
        <v>17</v>
      </c>
      <c r="G8" s="38" t="s">
        <v>8</v>
      </c>
      <c r="H8" s="39">
        <f>'Desagregado por Campus y Coleg.'!G71</f>
        <v>0</v>
      </c>
      <c r="I8" s="39">
        <f>'Desagregado por Campus y Coleg.'!H71</f>
        <v>18</v>
      </c>
      <c r="J8" s="39">
        <f>'Desagregado por Campus y Coleg.'!I71</f>
        <v>11</v>
      </c>
      <c r="K8" s="38">
        <f>SUM(H8:J8)</f>
        <v>29</v>
      </c>
    </row>
    <row r="9" spans="1:11" ht="16.5">
      <c r="A9" s="34" t="s">
        <v>7</v>
      </c>
      <c r="B9" s="34">
        <f>SUM(B6:B8)</f>
        <v>8.5</v>
      </c>
      <c r="C9" s="34">
        <f>SUM(C6:C8)</f>
        <v>44</v>
      </c>
      <c r="D9" s="34">
        <f>SUM(D6:D8)</f>
        <v>24.5</v>
      </c>
      <c r="E9" s="37">
        <f>SUM(B9:D9)</f>
        <v>77</v>
      </c>
      <c r="G9" s="34" t="s">
        <v>7</v>
      </c>
      <c r="H9" s="34">
        <f>SUM(H6:H8)</f>
        <v>13</v>
      </c>
      <c r="I9" s="34">
        <f>SUM(I6:I8)</f>
        <v>65</v>
      </c>
      <c r="J9" s="34">
        <f>SUM(J6:J8)</f>
        <v>36</v>
      </c>
      <c r="K9" s="37">
        <f>SUM(H9:J9)</f>
        <v>114</v>
      </c>
    </row>
    <row r="12" spans="1:9" ht="16.5">
      <c r="A12" s="36" t="s">
        <v>15</v>
      </c>
      <c r="B12" s="34" t="s">
        <v>14</v>
      </c>
      <c r="C12" s="34" t="s">
        <v>13</v>
      </c>
      <c r="D12" s="34" t="s">
        <v>12</v>
      </c>
      <c r="E12" s="34" t="s">
        <v>11</v>
      </c>
      <c r="F12" s="35" t="s">
        <v>7</v>
      </c>
      <c r="G12" s="34" t="s">
        <v>6</v>
      </c>
      <c r="I12" s="33"/>
    </row>
    <row r="13" spans="1:7" ht="16.5">
      <c r="A13" s="146" t="s">
        <v>10</v>
      </c>
      <c r="B13" s="32" t="s">
        <v>4</v>
      </c>
      <c r="C13" s="31">
        <v>2</v>
      </c>
      <c r="D13" s="31">
        <v>0</v>
      </c>
      <c r="E13" s="31">
        <v>1</v>
      </c>
      <c r="F13" s="30">
        <f aca="true" t="shared" si="0" ref="F13:F26">SUM(C13:E13)</f>
        <v>3</v>
      </c>
      <c r="G13" s="29">
        <f aca="true" t="shared" si="1" ref="G13:G21">(F13/$F$22)*100</f>
        <v>2.631578947368421</v>
      </c>
    </row>
    <row r="14" spans="1:7" ht="16.5">
      <c r="A14" s="146"/>
      <c r="B14" s="32" t="s">
        <v>3</v>
      </c>
      <c r="C14" s="31">
        <v>3</v>
      </c>
      <c r="D14" s="31">
        <v>20</v>
      </c>
      <c r="E14" s="31">
        <v>7</v>
      </c>
      <c r="F14" s="30">
        <f t="shared" si="0"/>
        <v>30</v>
      </c>
      <c r="G14" s="29">
        <f t="shared" si="1"/>
        <v>26.31578947368421</v>
      </c>
    </row>
    <row r="15" spans="1:7" ht="16.5">
      <c r="A15" s="146"/>
      <c r="B15" s="32" t="s">
        <v>2</v>
      </c>
      <c r="C15" s="31">
        <v>0</v>
      </c>
      <c r="D15" s="31">
        <v>2</v>
      </c>
      <c r="E15" s="31">
        <v>1</v>
      </c>
      <c r="F15" s="30">
        <f t="shared" si="0"/>
        <v>3</v>
      </c>
      <c r="G15" s="29">
        <f t="shared" si="1"/>
        <v>2.631578947368421</v>
      </c>
    </row>
    <row r="16" spans="1:7" ht="16.5">
      <c r="A16" s="147" t="s">
        <v>9</v>
      </c>
      <c r="B16" s="28" t="s">
        <v>4</v>
      </c>
      <c r="C16" s="27">
        <v>2</v>
      </c>
      <c r="D16" s="27">
        <v>4</v>
      </c>
      <c r="E16" s="27">
        <v>2</v>
      </c>
      <c r="F16" s="26">
        <f t="shared" si="0"/>
        <v>8</v>
      </c>
      <c r="G16" s="25">
        <f t="shared" si="1"/>
        <v>7.017543859649122</v>
      </c>
    </row>
    <row r="17" spans="1:7" ht="16.5">
      <c r="A17" s="147"/>
      <c r="B17" s="28" t="s">
        <v>3</v>
      </c>
      <c r="C17" s="27">
        <v>5</v>
      </c>
      <c r="D17" s="27">
        <v>21</v>
      </c>
      <c r="E17" s="27">
        <v>10</v>
      </c>
      <c r="F17" s="26">
        <f t="shared" si="0"/>
        <v>36</v>
      </c>
      <c r="G17" s="25">
        <f t="shared" si="1"/>
        <v>31.57894736842105</v>
      </c>
    </row>
    <row r="18" spans="1:7" ht="16.5">
      <c r="A18" s="147"/>
      <c r="B18" s="28" t="s">
        <v>2</v>
      </c>
      <c r="C18" s="27">
        <v>1</v>
      </c>
      <c r="D18" s="27">
        <v>0</v>
      </c>
      <c r="E18" s="27">
        <v>4</v>
      </c>
      <c r="F18" s="26">
        <f t="shared" si="0"/>
        <v>5</v>
      </c>
      <c r="G18" s="25">
        <f t="shared" si="1"/>
        <v>4.385964912280701</v>
      </c>
    </row>
    <row r="19" spans="1:7" ht="16.5">
      <c r="A19" s="148" t="s">
        <v>8</v>
      </c>
      <c r="B19" s="24" t="s">
        <v>4</v>
      </c>
      <c r="C19" s="23">
        <v>0</v>
      </c>
      <c r="D19" s="23">
        <v>4</v>
      </c>
      <c r="E19" s="23">
        <v>4</v>
      </c>
      <c r="F19" s="22">
        <f t="shared" si="0"/>
        <v>8</v>
      </c>
      <c r="G19" s="18">
        <f t="shared" si="1"/>
        <v>7.017543859649122</v>
      </c>
    </row>
    <row r="20" spans="1:7" ht="16.5">
      <c r="A20" s="148"/>
      <c r="B20" s="24" t="s">
        <v>3</v>
      </c>
      <c r="C20" s="23">
        <v>0</v>
      </c>
      <c r="D20" s="23">
        <v>7</v>
      </c>
      <c r="E20" s="23">
        <v>3</v>
      </c>
      <c r="F20" s="22">
        <f t="shared" si="0"/>
        <v>10</v>
      </c>
      <c r="G20" s="18">
        <f t="shared" si="1"/>
        <v>8.771929824561402</v>
      </c>
    </row>
    <row r="21" spans="1:7" ht="17.25" thickBot="1">
      <c r="A21" s="149"/>
      <c r="B21" s="21" t="s">
        <v>2</v>
      </c>
      <c r="C21" s="20">
        <v>0</v>
      </c>
      <c r="D21" s="20">
        <v>7</v>
      </c>
      <c r="E21" s="20">
        <v>4</v>
      </c>
      <c r="F21" s="19">
        <f t="shared" si="0"/>
        <v>11</v>
      </c>
      <c r="G21" s="18">
        <f t="shared" si="1"/>
        <v>9.649122807017543</v>
      </c>
    </row>
    <row r="22" spans="1:7" ht="17.25" thickBot="1">
      <c r="A22" s="17" t="s">
        <v>5</v>
      </c>
      <c r="B22" s="16" t="s">
        <v>7</v>
      </c>
      <c r="C22" s="15">
        <f>SUM(C13:C21)</f>
        <v>13</v>
      </c>
      <c r="D22" s="15">
        <f>SUM(D13:D21)</f>
        <v>65</v>
      </c>
      <c r="E22" s="15">
        <f>SUM(E13:E21)</f>
        <v>36</v>
      </c>
      <c r="F22" s="14">
        <f t="shared" si="0"/>
        <v>114</v>
      </c>
      <c r="G22" s="13">
        <f>SUM(G13:G21)</f>
        <v>99.99999999999999</v>
      </c>
    </row>
    <row r="23" spans="1:7" ht="17.25" thickBot="1">
      <c r="A23" s="12" t="s">
        <v>5</v>
      </c>
      <c r="B23" s="11" t="s">
        <v>6</v>
      </c>
      <c r="C23" s="10">
        <f>(C22/$F$22)*100</f>
        <v>11.403508771929824</v>
      </c>
      <c r="D23" s="10">
        <f>(D22/$F$22)*100</f>
        <v>57.01754385964912</v>
      </c>
      <c r="E23" s="10">
        <f>(E22/$F$22)*100</f>
        <v>31.57894736842105</v>
      </c>
      <c r="F23" s="9">
        <f t="shared" si="0"/>
        <v>100</v>
      </c>
      <c r="G23" s="7" t="s">
        <v>6</v>
      </c>
    </row>
    <row r="24" spans="1:7" ht="17.25" thickBot="1">
      <c r="A24" s="150" t="s">
        <v>5</v>
      </c>
      <c r="B24" s="8" t="s">
        <v>4</v>
      </c>
      <c r="C24" s="7">
        <f aca="true" t="shared" si="2" ref="C24:E26">C13+C16+C19</f>
        <v>4</v>
      </c>
      <c r="D24" s="7">
        <f t="shared" si="2"/>
        <v>8</v>
      </c>
      <c r="E24" s="7">
        <f t="shared" si="2"/>
        <v>7</v>
      </c>
      <c r="F24" s="6">
        <f t="shared" si="0"/>
        <v>19</v>
      </c>
      <c r="G24" s="5">
        <f>(F24/$F$22)*100</f>
        <v>16.666666666666664</v>
      </c>
    </row>
    <row r="25" spans="1:7" ht="17.25" thickBot="1">
      <c r="A25" s="151"/>
      <c r="B25" s="8" t="s">
        <v>3</v>
      </c>
      <c r="C25" s="7">
        <f t="shared" si="2"/>
        <v>8</v>
      </c>
      <c r="D25" s="7">
        <f t="shared" si="2"/>
        <v>48</v>
      </c>
      <c r="E25" s="7">
        <f t="shared" si="2"/>
        <v>20</v>
      </c>
      <c r="F25" s="6">
        <f t="shared" si="0"/>
        <v>76</v>
      </c>
      <c r="G25" s="5">
        <f>(F25/$F$22)*100</f>
        <v>66.66666666666666</v>
      </c>
    </row>
    <row r="26" spans="1:7" ht="17.25" thickBot="1">
      <c r="A26" s="152"/>
      <c r="B26" s="8" t="s">
        <v>2</v>
      </c>
      <c r="C26" s="7">
        <f t="shared" si="2"/>
        <v>1</v>
      </c>
      <c r="D26" s="7">
        <f t="shared" si="2"/>
        <v>9</v>
      </c>
      <c r="E26" s="7">
        <f t="shared" si="2"/>
        <v>9</v>
      </c>
      <c r="F26" s="6">
        <f t="shared" si="0"/>
        <v>19</v>
      </c>
      <c r="G26" s="5">
        <f>(F26/$F$22)*100</f>
        <v>16.666666666666664</v>
      </c>
    </row>
    <row r="27" spans="1:7" ht="17.25" thickBot="1">
      <c r="A27" s="142" t="s">
        <v>1</v>
      </c>
      <c r="B27" s="142"/>
      <c r="C27" s="142"/>
      <c r="D27" s="142"/>
      <c r="E27" s="142"/>
      <c r="F27" s="4">
        <v>56</v>
      </c>
      <c r="G27" s="3">
        <f>(F27/$F$22)*100</f>
        <v>49.122807017543856</v>
      </c>
    </row>
    <row r="28" spans="1:7" ht="33" customHeight="1" thickBot="1">
      <c r="A28" s="142" t="s">
        <v>0</v>
      </c>
      <c r="B28" s="142"/>
      <c r="C28" s="142"/>
      <c r="D28" s="142"/>
      <c r="E28" s="142"/>
      <c r="F28" s="2">
        <v>58</v>
      </c>
      <c r="G28" s="1">
        <f>(F28/$F$22)*100</f>
        <v>50.877192982456144</v>
      </c>
    </row>
  </sheetData>
  <sheetProtection/>
  <mergeCells count="8">
    <mergeCell ref="A27:E27"/>
    <mergeCell ref="A28:E28"/>
    <mergeCell ref="A4:E4"/>
    <mergeCell ref="G4:K4"/>
    <mergeCell ref="A13:A15"/>
    <mergeCell ref="A16:A18"/>
    <mergeCell ref="A19:A21"/>
    <mergeCell ref="A24:A2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B1">
      <selection activeCell="H72" sqref="H72"/>
    </sheetView>
  </sheetViews>
  <sheetFormatPr defaultColWidth="9.140625" defaultRowHeight="16.5"/>
  <cols>
    <col min="2" max="2" width="43.00390625" style="0" customWidth="1"/>
    <col min="3" max="3" width="10.8515625" style="0" customWidth="1"/>
    <col min="4" max="4" width="11.00390625" style="0" customWidth="1"/>
    <col min="5" max="5" width="10.7109375" style="0" customWidth="1"/>
    <col min="6" max="6" width="10.00390625" style="0" customWidth="1"/>
    <col min="7" max="7" width="10.421875" style="0" customWidth="1"/>
    <col min="8" max="8" width="10.28125" style="0" customWidth="1"/>
    <col min="9" max="9" width="10.57421875" style="0" customWidth="1"/>
    <col min="11" max="11" width="10.421875" style="0" customWidth="1"/>
  </cols>
  <sheetData>
    <row r="1" ht="16.5">
      <c r="A1" s="83" t="s">
        <v>21</v>
      </c>
    </row>
    <row r="2" spans="1:9" ht="19.5">
      <c r="A2" s="83" t="s">
        <v>63</v>
      </c>
      <c r="I2" s="71" t="s">
        <v>62</v>
      </c>
    </row>
    <row r="3" ht="16.5">
      <c r="A3" s="83" t="s">
        <v>61</v>
      </c>
    </row>
    <row r="4" ht="16.5">
      <c r="A4" s="83" t="s">
        <v>60</v>
      </c>
    </row>
    <row r="5" ht="16.5">
      <c r="A5" s="83"/>
    </row>
    <row r="6" ht="16.5">
      <c r="A6" s="82" t="s">
        <v>59</v>
      </c>
    </row>
    <row r="7" ht="16.5">
      <c r="A7" s="82" t="s">
        <v>58</v>
      </c>
    </row>
    <row r="8" ht="16.5">
      <c r="A8" s="82" t="s">
        <v>57</v>
      </c>
    </row>
    <row r="10" spans="3:9" ht="16.5">
      <c r="C10" s="153" t="s">
        <v>53</v>
      </c>
      <c r="D10" s="153"/>
      <c r="E10" s="153"/>
      <c r="F10" s="70"/>
      <c r="G10" s="154" t="s">
        <v>56</v>
      </c>
      <c r="H10" s="154"/>
      <c r="I10" s="154"/>
    </row>
    <row r="11" spans="1:11" ht="16.5">
      <c r="A11" s="34" t="s">
        <v>51</v>
      </c>
      <c r="B11" s="69" t="s">
        <v>50</v>
      </c>
      <c r="C11" s="34" t="s">
        <v>13</v>
      </c>
      <c r="D11" s="34" t="s">
        <v>12</v>
      </c>
      <c r="E11" s="34" t="s">
        <v>11</v>
      </c>
      <c r="F11" s="37" t="s">
        <v>7</v>
      </c>
      <c r="G11" s="34" t="s">
        <v>13</v>
      </c>
      <c r="H11" s="34" t="s">
        <v>12</v>
      </c>
      <c r="I11" s="34" t="s">
        <v>11</v>
      </c>
      <c r="J11" s="37" t="s">
        <v>55</v>
      </c>
      <c r="K11" s="81"/>
    </row>
    <row r="12" spans="1:11" ht="16.5">
      <c r="A12" s="53">
        <v>1</v>
      </c>
      <c r="B12" s="52" t="s">
        <v>49</v>
      </c>
      <c r="C12" s="51">
        <v>38</v>
      </c>
      <c r="D12" s="51">
        <v>149</v>
      </c>
      <c r="E12" s="51">
        <v>90</v>
      </c>
      <c r="F12" s="50">
        <f aca="true" t="shared" si="0" ref="F12:F20">SUM(C12:E12)</f>
        <v>277</v>
      </c>
      <c r="G12" s="75">
        <v>1.25</v>
      </c>
      <c r="H12" s="75">
        <v>2.5</v>
      </c>
      <c r="I12" s="75">
        <v>1</v>
      </c>
      <c r="J12" s="74">
        <f aca="true" t="shared" si="1" ref="J12:J20">SUM(G12:I12)</f>
        <v>4.75</v>
      </c>
      <c r="K12" s="72"/>
    </row>
    <row r="13" spans="1:11" ht="16.5">
      <c r="A13" s="53">
        <f aca="true" t="shared" si="2" ref="A13:A18">A12+1</f>
        <v>2</v>
      </c>
      <c r="B13" s="52" t="s">
        <v>48</v>
      </c>
      <c r="C13" s="55">
        <v>0</v>
      </c>
      <c r="D13" s="51">
        <v>35</v>
      </c>
      <c r="E13" s="51">
        <v>57</v>
      </c>
      <c r="F13" s="50">
        <f t="shared" si="0"/>
        <v>92</v>
      </c>
      <c r="G13" s="76">
        <v>0</v>
      </c>
      <c r="H13" s="75">
        <v>2.5</v>
      </c>
      <c r="I13" s="75">
        <v>1.25</v>
      </c>
      <c r="J13" s="74">
        <f t="shared" si="1"/>
        <v>3.75</v>
      </c>
      <c r="K13" s="72"/>
    </row>
    <row r="14" spans="1:11" ht="16.5">
      <c r="A14" s="53">
        <f t="shared" si="2"/>
        <v>3</v>
      </c>
      <c r="B14" s="52" t="s">
        <v>47</v>
      </c>
      <c r="C14" s="51">
        <v>28</v>
      </c>
      <c r="D14" s="51">
        <v>66</v>
      </c>
      <c r="E14" s="51">
        <v>41</v>
      </c>
      <c r="F14" s="50">
        <f t="shared" si="0"/>
        <v>135</v>
      </c>
      <c r="G14" s="75">
        <v>1</v>
      </c>
      <c r="H14" s="75">
        <v>1.75</v>
      </c>
      <c r="I14" s="75">
        <v>1</v>
      </c>
      <c r="J14" s="74">
        <f t="shared" si="1"/>
        <v>3.75</v>
      </c>
      <c r="K14" s="72"/>
    </row>
    <row r="15" spans="1:11" ht="16.5">
      <c r="A15" s="53">
        <f t="shared" si="2"/>
        <v>4</v>
      </c>
      <c r="B15" s="52" t="s">
        <v>46</v>
      </c>
      <c r="C15" s="51">
        <v>13</v>
      </c>
      <c r="D15" s="51">
        <v>55</v>
      </c>
      <c r="E15" s="51">
        <v>37</v>
      </c>
      <c r="F15" s="50">
        <f t="shared" si="0"/>
        <v>105</v>
      </c>
      <c r="G15" s="75">
        <v>0</v>
      </c>
      <c r="H15" s="75">
        <v>1.5</v>
      </c>
      <c r="I15" s="75">
        <v>0</v>
      </c>
      <c r="J15" s="74">
        <f t="shared" si="1"/>
        <v>1.5</v>
      </c>
      <c r="K15" s="72"/>
    </row>
    <row r="16" spans="1:11" ht="16.5">
      <c r="A16" s="53">
        <f t="shared" si="2"/>
        <v>5</v>
      </c>
      <c r="B16" s="52" t="s">
        <v>45</v>
      </c>
      <c r="C16" s="51">
        <v>23</v>
      </c>
      <c r="D16" s="51">
        <v>79</v>
      </c>
      <c r="E16" s="51">
        <v>91</v>
      </c>
      <c r="F16" s="50">
        <f t="shared" si="0"/>
        <v>193</v>
      </c>
      <c r="G16" s="75">
        <v>0</v>
      </c>
      <c r="H16" s="75">
        <v>1</v>
      </c>
      <c r="I16" s="75">
        <v>0.25</v>
      </c>
      <c r="J16" s="74">
        <f t="shared" si="1"/>
        <v>1.25</v>
      </c>
      <c r="K16" s="72"/>
    </row>
    <row r="17" spans="1:11" ht="16.5">
      <c r="A17" s="53">
        <f t="shared" si="2"/>
        <v>6</v>
      </c>
      <c r="B17" s="52" t="s">
        <v>44</v>
      </c>
      <c r="C17" s="55">
        <v>0</v>
      </c>
      <c r="D17" s="51">
        <v>25</v>
      </c>
      <c r="E17" s="51">
        <v>168</v>
      </c>
      <c r="F17" s="50">
        <f t="shared" si="0"/>
        <v>193</v>
      </c>
      <c r="G17" s="76">
        <v>0</v>
      </c>
      <c r="H17" s="75">
        <v>1</v>
      </c>
      <c r="I17" s="75">
        <v>1</v>
      </c>
      <c r="J17" s="74">
        <f t="shared" si="1"/>
        <v>2</v>
      </c>
      <c r="K17" s="72"/>
    </row>
    <row r="18" spans="1:11" ht="16.5">
      <c r="A18" s="53">
        <f t="shared" si="2"/>
        <v>7</v>
      </c>
      <c r="B18" s="52" t="s">
        <v>43</v>
      </c>
      <c r="C18" s="51">
        <v>14</v>
      </c>
      <c r="D18" s="55">
        <v>0</v>
      </c>
      <c r="E18" s="55">
        <v>0</v>
      </c>
      <c r="F18" s="50">
        <f t="shared" si="0"/>
        <v>14</v>
      </c>
      <c r="G18" s="75">
        <v>0.5</v>
      </c>
      <c r="H18" s="76">
        <v>0</v>
      </c>
      <c r="I18" s="76">
        <v>0</v>
      </c>
      <c r="J18" s="74">
        <f t="shared" si="1"/>
        <v>0.5</v>
      </c>
      <c r="K18" s="72"/>
    </row>
    <row r="19" spans="1:11" ht="16.5">
      <c r="A19" s="53"/>
      <c r="B19" s="52" t="s">
        <v>42</v>
      </c>
      <c r="C19" s="51"/>
      <c r="D19" s="51"/>
      <c r="E19" s="51"/>
      <c r="F19" s="50">
        <f t="shared" si="0"/>
        <v>0</v>
      </c>
      <c r="G19" s="75">
        <v>1</v>
      </c>
      <c r="H19" s="75">
        <v>3.25</v>
      </c>
      <c r="I19" s="75">
        <v>0.5</v>
      </c>
      <c r="J19" s="74">
        <f t="shared" si="1"/>
        <v>4.75</v>
      </c>
      <c r="K19" s="72"/>
    </row>
    <row r="20" spans="1:11" ht="16.5">
      <c r="A20" s="53">
        <f>A18+1</f>
        <v>8</v>
      </c>
      <c r="B20" s="52" t="s">
        <v>41</v>
      </c>
      <c r="C20" s="51">
        <v>12</v>
      </c>
      <c r="D20" s="51">
        <v>180</v>
      </c>
      <c r="E20" s="51">
        <v>84</v>
      </c>
      <c r="F20" s="50">
        <f t="shared" si="0"/>
        <v>276</v>
      </c>
      <c r="G20" s="75">
        <v>0</v>
      </c>
      <c r="H20" s="75">
        <v>1.25</v>
      </c>
      <c r="I20" s="75">
        <v>1</v>
      </c>
      <c r="J20" s="74">
        <f t="shared" si="1"/>
        <v>2.25</v>
      </c>
      <c r="K20" s="72"/>
    </row>
    <row r="21" spans="1:11" ht="16.5">
      <c r="A21" s="155" t="s">
        <v>40</v>
      </c>
      <c r="B21" s="156"/>
      <c r="C21" s="68">
        <f aca="true" t="shared" si="3" ref="C21:J21">SUM(C12:C20)</f>
        <v>128</v>
      </c>
      <c r="D21" s="68">
        <f t="shared" si="3"/>
        <v>589</v>
      </c>
      <c r="E21" s="68">
        <f t="shared" si="3"/>
        <v>568</v>
      </c>
      <c r="F21" s="68">
        <f t="shared" si="3"/>
        <v>1285</v>
      </c>
      <c r="G21" s="68">
        <f t="shared" si="3"/>
        <v>3.75</v>
      </c>
      <c r="H21" s="68">
        <f t="shared" si="3"/>
        <v>14.75</v>
      </c>
      <c r="I21" s="68">
        <f t="shared" si="3"/>
        <v>6</v>
      </c>
      <c r="J21" s="68">
        <f t="shared" si="3"/>
        <v>24.5</v>
      </c>
      <c r="K21" s="33"/>
    </row>
    <row r="22" spans="1:11" ht="16.5">
      <c r="A22" s="53">
        <f>A20+1</f>
        <v>9</v>
      </c>
      <c r="B22" s="52" t="s">
        <v>39</v>
      </c>
      <c r="C22" s="55">
        <v>0</v>
      </c>
      <c r="D22" s="51">
        <v>52</v>
      </c>
      <c r="E22" s="51">
        <v>35</v>
      </c>
      <c r="F22" s="50">
        <f aca="true" t="shared" si="4" ref="F22:F30">SUM(C22:E22)</f>
        <v>87</v>
      </c>
      <c r="G22" s="76">
        <v>0</v>
      </c>
      <c r="H22" s="75">
        <v>2</v>
      </c>
      <c r="I22" s="75">
        <v>1.5</v>
      </c>
      <c r="J22" s="74">
        <f aca="true" t="shared" si="5" ref="J22:J30">SUM(G22:I22)</f>
        <v>3.5</v>
      </c>
      <c r="K22" s="72"/>
    </row>
    <row r="23" spans="1:11" ht="49.5">
      <c r="A23" s="63">
        <f aca="true" t="shared" si="6" ref="A23:A30">A22+1</f>
        <v>10</v>
      </c>
      <c r="B23" s="66" t="s">
        <v>38</v>
      </c>
      <c r="C23" s="60">
        <v>33</v>
      </c>
      <c r="D23" s="60">
        <v>117</v>
      </c>
      <c r="E23" s="60">
        <v>50</v>
      </c>
      <c r="F23" s="59">
        <f t="shared" si="4"/>
        <v>200</v>
      </c>
      <c r="G23" s="79">
        <v>1.25</v>
      </c>
      <c r="H23" s="79">
        <v>5</v>
      </c>
      <c r="I23" s="79">
        <v>2.5</v>
      </c>
      <c r="J23" s="78">
        <f t="shared" si="5"/>
        <v>8.75</v>
      </c>
      <c r="K23" s="77"/>
    </row>
    <row r="24" spans="1:11" ht="16.5">
      <c r="A24" s="53">
        <f t="shared" si="6"/>
        <v>11</v>
      </c>
      <c r="B24" s="52" t="s">
        <v>37</v>
      </c>
      <c r="C24" s="51">
        <v>58</v>
      </c>
      <c r="D24" s="51">
        <v>396</v>
      </c>
      <c r="E24" s="51">
        <v>175</v>
      </c>
      <c r="F24" s="50">
        <f t="shared" si="4"/>
        <v>629</v>
      </c>
      <c r="G24" s="75">
        <v>0</v>
      </c>
      <c r="H24" s="75">
        <v>0.25</v>
      </c>
      <c r="I24" s="75">
        <v>0</v>
      </c>
      <c r="J24" s="74">
        <f t="shared" si="5"/>
        <v>0.25</v>
      </c>
      <c r="K24" s="72"/>
    </row>
    <row r="25" spans="1:11" ht="33">
      <c r="A25" s="63">
        <f t="shared" si="6"/>
        <v>12</v>
      </c>
      <c r="B25" s="62" t="s">
        <v>36</v>
      </c>
      <c r="C25" s="60">
        <v>37</v>
      </c>
      <c r="D25" s="60">
        <v>123</v>
      </c>
      <c r="E25" s="60">
        <v>85</v>
      </c>
      <c r="F25" s="59">
        <f t="shared" si="4"/>
        <v>245</v>
      </c>
      <c r="G25" s="79">
        <v>1</v>
      </c>
      <c r="H25" s="79">
        <v>4.25</v>
      </c>
      <c r="I25" s="79">
        <v>1.5</v>
      </c>
      <c r="J25" s="78">
        <f t="shared" si="5"/>
        <v>6.75</v>
      </c>
      <c r="K25" s="77"/>
    </row>
    <row r="26" spans="1:11" ht="16.5">
      <c r="A26" s="53">
        <f t="shared" si="6"/>
        <v>13</v>
      </c>
      <c r="B26" s="66" t="s">
        <v>35</v>
      </c>
      <c r="C26" s="55">
        <v>0</v>
      </c>
      <c r="D26" s="55">
        <v>0</v>
      </c>
      <c r="E26" s="51">
        <v>8</v>
      </c>
      <c r="F26" s="50">
        <f t="shared" si="4"/>
        <v>8</v>
      </c>
      <c r="G26" s="76">
        <v>0</v>
      </c>
      <c r="H26" s="76">
        <v>0</v>
      </c>
      <c r="I26" s="75">
        <v>0</v>
      </c>
      <c r="J26" s="74">
        <f t="shared" si="5"/>
        <v>0</v>
      </c>
      <c r="K26" s="72"/>
    </row>
    <row r="27" spans="1:11" ht="16.5">
      <c r="A27" s="53">
        <f t="shared" si="6"/>
        <v>14</v>
      </c>
      <c r="B27" s="52" t="s">
        <v>34</v>
      </c>
      <c r="C27" s="51">
        <v>89</v>
      </c>
      <c r="D27" s="51">
        <v>133</v>
      </c>
      <c r="E27" s="51">
        <v>136</v>
      </c>
      <c r="F27" s="50">
        <f t="shared" si="4"/>
        <v>358</v>
      </c>
      <c r="G27" s="75">
        <v>1</v>
      </c>
      <c r="H27" s="75">
        <v>4</v>
      </c>
      <c r="I27" s="75">
        <v>4</v>
      </c>
      <c r="J27" s="74">
        <f t="shared" si="5"/>
        <v>9</v>
      </c>
      <c r="K27" s="72"/>
    </row>
    <row r="28" spans="1:11" ht="16.5">
      <c r="A28" s="53">
        <f t="shared" si="6"/>
        <v>15</v>
      </c>
      <c r="B28" s="52" t="s">
        <v>33</v>
      </c>
      <c r="C28" s="51">
        <v>85</v>
      </c>
      <c r="D28" s="51">
        <v>79</v>
      </c>
      <c r="E28" s="55">
        <v>0</v>
      </c>
      <c r="F28" s="50">
        <f t="shared" si="4"/>
        <v>164</v>
      </c>
      <c r="G28" s="75">
        <v>1.5</v>
      </c>
      <c r="H28" s="75">
        <v>2</v>
      </c>
      <c r="I28" s="76">
        <v>0</v>
      </c>
      <c r="J28" s="74">
        <f t="shared" si="5"/>
        <v>3.5</v>
      </c>
      <c r="K28" s="72"/>
    </row>
    <row r="29" spans="1:11" ht="16.5">
      <c r="A29" s="53">
        <f t="shared" si="6"/>
        <v>16</v>
      </c>
      <c r="B29" s="52" t="s">
        <v>32</v>
      </c>
      <c r="C29" s="55">
        <v>0</v>
      </c>
      <c r="D29" s="51">
        <v>78</v>
      </c>
      <c r="E29" s="51">
        <v>48</v>
      </c>
      <c r="F29" s="50">
        <f t="shared" si="4"/>
        <v>126</v>
      </c>
      <c r="G29" s="76">
        <v>0</v>
      </c>
      <c r="H29" s="75">
        <v>2</v>
      </c>
      <c r="I29" s="75">
        <v>1.75</v>
      </c>
      <c r="J29" s="74">
        <f t="shared" si="5"/>
        <v>3.75</v>
      </c>
      <c r="K29" s="72"/>
    </row>
    <row r="30" spans="1:11" ht="16.5">
      <c r="A30" s="53">
        <f t="shared" si="6"/>
        <v>17</v>
      </c>
      <c r="B30" s="52" t="s">
        <v>31</v>
      </c>
      <c r="C30" s="51">
        <v>0</v>
      </c>
      <c r="D30" s="51">
        <v>18</v>
      </c>
      <c r="E30" s="51">
        <v>0</v>
      </c>
      <c r="F30" s="50">
        <f t="shared" si="4"/>
        <v>18</v>
      </c>
      <c r="G30" s="75">
        <v>0</v>
      </c>
      <c r="H30" s="75">
        <v>0</v>
      </c>
      <c r="I30" s="75">
        <v>0</v>
      </c>
      <c r="J30" s="74">
        <f t="shared" si="5"/>
        <v>0</v>
      </c>
      <c r="K30" s="72"/>
    </row>
    <row r="31" spans="1:11" ht="16.5">
      <c r="A31" s="157" t="s">
        <v>30</v>
      </c>
      <c r="B31" s="158"/>
      <c r="C31" s="65">
        <f aca="true" t="shared" si="7" ref="C31:J31">SUM(C22:C30)</f>
        <v>302</v>
      </c>
      <c r="D31" s="65">
        <f t="shared" si="7"/>
        <v>996</v>
      </c>
      <c r="E31" s="65">
        <f t="shared" si="7"/>
        <v>537</v>
      </c>
      <c r="F31" s="65">
        <f t="shared" si="7"/>
        <v>1835</v>
      </c>
      <c r="G31" s="65">
        <f t="shared" si="7"/>
        <v>4.75</v>
      </c>
      <c r="H31" s="65">
        <f t="shared" si="7"/>
        <v>19.5</v>
      </c>
      <c r="I31" s="65">
        <f t="shared" si="7"/>
        <v>11.25</v>
      </c>
      <c r="J31" s="65">
        <f t="shared" si="7"/>
        <v>35.5</v>
      </c>
      <c r="K31" s="73"/>
    </row>
    <row r="32" spans="1:11" ht="33">
      <c r="A32" s="63">
        <f>A30+1</f>
        <v>18</v>
      </c>
      <c r="B32" s="62" t="s">
        <v>29</v>
      </c>
      <c r="C32" s="61">
        <v>0</v>
      </c>
      <c r="D32" s="60">
        <v>24</v>
      </c>
      <c r="E32" s="60">
        <v>146</v>
      </c>
      <c r="F32" s="59">
        <f>SUM(C32:E32)</f>
        <v>170</v>
      </c>
      <c r="G32" s="80">
        <v>0</v>
      </c>
      <c r="H32" s="79">
        <v>1</v>
      </c>
      <c r="I32" s="79">
        <v>4.25</v>
      </c>
      <c r="J32" s="78">
        <f aca="true" t="shared" si="8" ref="J32:J37">SUM(G32:I32)</f>
        <v>5.25</v>
      </c>
      <c r="K32" s="77"/>
    </row>
    <row r="33" spans="1:11" ht="16.5">
      <c r="A33" s="53">
        <f>A32+1</f>
        <v>19</v>
      </c>
      <c r="B33" s="52" t="s">
        <v>28</v>
      </c>
      <c r="C33" s="51">
        <v>12</v>
      </c>
      <c r="D33" s="51">
        <v>24</v>
      </c>
      <c r="E33" s="51">
        <v>32</v>
      </c>
      <c r="F33" s="50">
        <f>SUM(C33:E33)</f>
        <v>68</v>
      </c>
      <c r="G33" s="75">
        <v>0</v>
      </c>
      <c r="H33" s="75">
        <v>0</v>
      </c>
      <c r="I33" s="75">
        <v>0</v>
      </c>
      <c r="J33" s="74">
        <f t="shared" si="8"/>
        <v>0</v>
      </c>
      <c r="K33" s="72"/>
    </row>
    <row r="34" spans="1:11" ht="16.5">
      <c r="A34" s="53">
        <f>A33+1</f>
        <v>20</v>
      </c>
      <c r="B34" s="52" t="s">
        <v>27</v>
      </c>
      <c r="C34" s="51">
        <v>0</v>
      </c>
      <c r="D34" s="51">
        <v>28</v>
      </c>
      <c r="E34" s="51">
        <v>0</v>
      </c>
      <c r="F34" s="50">
        <f>SUM(C34:E34)</f>
        <v>28</v>
      </c>
      <c r="G34" s="75">
        <v>0</v>
      </c>
      <c r="H34" s="75">
        <v>0.25</v>
      </c>
      <c r="I34" s="75">
        <v>0</v>
      </c>
      <c r="J34" s="74">
        <f t="shared" si="8"/>
        <v>0.25</v>
      </c>
      <c r="K34" s="72"/>
    </row>
    <row r="35" spans="1:11" ht="16.5">
      <c r="A35" s="53">
        <f>A34+1</f>
        <v>21</v>
      </c>
      <c r="B35" s="52" t="s">
        <v>26</v>
      </c>
      <c r="C35" s="55">
        <v>0</v>
      </c>
      <c r="D35" s="55">
        <v>0</v>
      </c>
      <c r="E35" s="51">
        <v>10</v>
      </c>
      <c r="F35" s="50">
        <f>SUM(C35:E35)</f>
        <v>10</v>
      </c>
      <c r="G35" s="76">
        <v>0</v>
      </c>
      <c r="H35" s="76">
        <v>0</v>
      </c>
      <c r="I35" s="75">
        <v>1</v>
      </c>
      <c r="J35" s="74">
        <f t="shared" si="8"/>
        <v>1</v>
      </c>
      <c r="K35" s="72"/>
    </row>
    <row r="36" spans="1:11" ht="16.5">
      <c r="A36" s="53">
        <f>A35+1</f>
        <v>22</v>
      </c>
      <c r="B36" s="52" t="s">
        <v>25</v>
      </c>
      <c r="C36" s="51">
        <v>142</v>
      </c>
      <c r="D36" s="51">
        <v>298</v>
      </c>
      <c r="E36" s="51">
        <v>242</v>
      </c>
      <c r="F36" s="50">
        <f>SUM(C36:E36)</f>
        <v>682</v>
      </c>
      <c r="G36" s="75">
        <v>0</v>
      </c>
      <c r="H36" s="75">
        <v>1.25</v>
      </c>
      <c r="I36" s="75">
        <v>0.25</v>
      </c>
      <c r="J36" s="74">
        <f t="shared" si="8"/>
        <v>1.5</v>
      </c>
      <c r="K36" s="72"/>
    </row>
    <row r="37" spans="1:11" ht="16.5">
      <c r="A37" s="53"/>
      <c r="B37" s="52" t="s">
        <v>24</v>
      </c>
      <c r="C37" s="51"/>
      <c r="D37" s="51"/>
      <c r="E37" s="51"/>
      <c r="F37" s="50"/>
      <c r="G37" s="75">
        <v>0</v>
      </c>
      <c r="H37" s="75">
        <v>7.25</v>
      </c>
      <c r="I37" s="75">
        <v>1.75</v>
      </c>
      <c r="J37" s="74">
        <f t="shared" si="8"/>
        <v>9</v>
      </c>
      <c r="K37" s="72"/>
    </row>
    <row r="38" spans="1:11" ht="16.5">
      <c r="A38" s="159" t="s">
        <v>23</v>
      </c>
      <c r="B38" s="160"/>
      <c r="C38" s="42">
        <f aca="true" t="shared" si="9" ref="C38:J38">SUM(C32:C37)</f>
        <v>154</v>
      </c>
      <c r="D38" s="42">
        <f t="shared" si="9"/>
        <v>374</v>
      </c>
      <c r="E38" s="42">
        <f t="shared" si="9"/>
        <v>430</v>
      </c>
      <c r="F38" s="42">
        <f t="shared" si="9"/>
        <v>958</v>
      </c>
      <c r="G38" s="42">
        <f t="shared" si="9"/>
        <v>0</v>
      </c>
      <c r="H38" s="42">
        <f t="shared" si="9"/>
        <v>9.75</v>
      </c>
      <c r="I38" s="42">
        <f t="shared" si="9"/>
        <v>7.25</v>
      </c>
      <c r="J38" s="42">
        <f t="shared" si="9"/>
        <v>17</v>
      </c>
      <c r="K38" s="73"/>
    </row>
    <row r="39" spans="1:11" ht="16.5">
      <c r="A39" s="161" t="s">
        <v>22</v>
      </c>
      <c r="B39" s="162"/>
      <c r="C39" s="37">
        <f aca="true" t="shared" si="10" ref="C39:J39">C21+C31+C38</f>
        <v>584</v>
      </c>
      <c r="D39" s="37">
        <f t="shared" si="10"/>
        <v>1959</v>
      </c>
      <c r="E39" s="37">
        <f t="shared" si="10"/>
        <v>1535</v>
      </c>
      <c r="F39" s="37">
        <f t="shared" si="10"/>
        <v>4078</v>
      </c>
      <c r="G39" s="37">
        <f t="shared" si="10"/>
        <v>8.5</v>
      </c>
      <c r="H39" s="37">
        <f t="shared" si="10"/>
        <v>44</v>
      </c>
      <c r="I39" s="37">
        <f t="shared" si="10"/>
        <v>24.5</v>
      </c>
      <c r="J39" s="37">
        <f t="shared" si="10"/>
        <v>77</v>
      </c>
      <c r="K39" s="72"/>
    </row>
    <row r="41" ht="19.5">
      <c r="I41" s="71" t="s">
        <v>54</v>
      </c>
    </row>
    <row r="43" spans="3:9" ht="16.5">
      <c r="C43" s="153" t="s">
        <v>53</v>
      </c>
      <c r="D43" s="153"/>
      <c r="E43" s="153"/>
      <c r="F43" s="70"/>
      <c r="G43" s="154" t="s">
        <v>52</v>
      </c>
      <c r="H43" s="154"/>
      <c r="I43" s="154"/>
    </row>
    <row r="44" spans="1:10" ht="16.5">
      <c r="A44" s="34" t="s">
        <v>51</v>
      </c>
      <c r="B44" s="69" t="s">
        <v>50</v>
      </c>
      <c r="C44" s="34" t="s">
        <v>13</v>
      </c>
      <c r="D44" s="34" t="s">
        <v>12</v>
      </c>
      <c r="E44" s="34" t="s">
        <v>11</v>
      </c>
      <c r="F44" s="37" t="s">
        <v>7</v>
      </c>
      <c r="G44" s="34" t="s">
        <v>13</v>
      </c>
      <c r="H44" s="34" t="s">
        <v>12</v>
      </c>
      <c r="I44" s="34" t="s">
        <v>11</v>
      </c>
      <c r="J44" s="37" t="s">
        <v>7</v>
      </c>
    </row>
    <row r="45" spans="1:10" ht="16.5">
      <c r="A45" s="53">
        <v>1</v>
      </c>
      <c r="B45" s="52" t="s">
        <v>49</v>
      </c>
      <c r="C45" s="51">
        <v>38</v>
      </c>
      <c r="D45" s="51">
        <v>149</v>
      </c>
      <c r="E45" s="51">
        <v>90</v>
      </c>
      <c r="F45" s="50">
        <f aca="true" t="shared" si="11" ref="F45:F53">SUM(C45:E45)</f>
        <v>277</v>
      </c>
      <c r="G45" s="49">
        <v>2</v>
      </c>
      <c r="H45" s="49">
        <v>4</v>
      </c>
      <c r="I45" s="49">
        <v>1</v>
      </c>
      <c r="J45" s="48">
        <f aca="true" t="shared" si="12" ref="J45:J53">SUM(G45:I45)</f>
        <v>7</v>
      </c>
    </row>
    <row r="46" spans="1:10" ht="16.5">
      <c r="A46" s="53">
        <f aca="true" t="shared" si="13" ref="A46:A51">A45+1</f>
        <v>2</v>
      </c>
      <c r="B46" s="52" t="s">
        <v>48</v>
      </c>
      <c r="C46" s="55">
        <v>0</v>
      </c>
      <c r="D46" s="51">
        <v>35</v>
      </c>
      <c r="E46" s="51">
        <v>57</v>
      </c>
      <c r="F46" s="50">
        <f t="shared" si="11"/>
        <v>92</v>
      </c>
      <c r="G46" s="54">
        <v>0</v>
      </c>
      <c r="H46" s="49">
        <v>4</v>
      </c>
      <c r="I46" s="49">
        <v>2</v>
      </c>
      <c r="J46" s="48">
        <f t="shared" si="12"/>
        <v>6</v>
      </c>
    </row>
    <row r="47" spans="1:10" ht="16.5">
      <c r="A47" s="53">
        <f t="shared" si="13"/>
        <v>3</v>
      </c>
      <c r="B47" s="52" t="s">
        <v>47</v>
      </c>
      <c r="C47" s="51">
        <v>28</v>
      </c>
      <c r="D47" s="51">
        <v>66</v>
      </c>
      <c r="E47" s="51">
        <v>41</v>
      </c>
      <c r="F47" s="50">
        <f t="shared" si="11"/>
        <v>135</v>
      </c>
      <c r="G47" s="49">
        <v>1</v>
      </c>
      <c r="H47" s="49">
        <v>4</v>
      </c>
      <c r="I47" s="49">
        <v>2</v>
      </c>
      <c r="J47" s="48">
        <f t="shared" si="12"/>
        <v>7</v>
      </c>
    </row>
    <row r="48" spans="1:10" ht="16.5">
      <c r="A48" s="53">
        <f t="shared" si="13"/>
        <v>4</v>
      </c>
      <c r="B48" s="52" t="s">
        <v>46</v>
      </c>
      <c r="C48" s="51">
        <v>13</v>
      </c>
      <c r="D48" s="51">
        <v>55</v>
      </c>
      <c r="E48" s="51">
        <v>37</v>
      </c>
      <c r="F48" s="50">
        <f t="shared" si="11"/>
        <v>105</v>
      </c>
      <c r="G48" s="49">
        <v>0</v>
      </c>
      <c r="H48" s="49">
        <v>2</v>
      </c>
      <c r="I48" s="49">
        <v>0</v>
      </c>
      <c r="J48" s="48">
        <f t="shared" si="12"/>
        <v>2</v>
      </c>
    </row>
    <row r="49" spans="1:10" ht="16.5">
      <c r="A49" s="53">
        <f t="shared" si="13"/>
        <v>5</v>
      </c>
      <c r="B49" s="52" t="s">
        <v>45</v>
      </c>
      <c r="C49" s="51">
        <v>23</v>
      </c>
      <c r="D49" s="51">
        <v>79</v>
      </c>
      <c r="E49" s="51">
        <v>91</v>
      </c>
      <c r="F49" s="50">
        <f t="shared" si="11"/>
        <v>193</v>
      </c>
      <c r="G49" s="49">
        <v>0</v>
      </c>
      <c r="H49" s="49">
        <v>1</v>
      </c>
      <c r="I49" s="49">
        <v>1</v>
      </c>
      <c r="J49" s="48">
        <f t="shared" si="12"/>
        <v>2</v>
      </c>
    </row>
    <row r="50" spans="1:10" ht="16.5">
      <c r="A50" s="53">
        <f t="shared" si="13"/>
        <v>6</v>
      </c>
      <c r="B50" s="52" t="s">
        <v>44</v>
      </c>
      <c r="C50" s="55">
        <v>0</v>
      </c>
      <c r="D50" s="51">
        <v>25</v>
      </c>
      <c r="E50" s="51">
        <v>168</v>
      </c>
      <c r="F50" s="50">
        <f t="shared" si="11"/>
        <v>193</v>
      </c>
      <c r="G50" s="54">
        <v>0</v>
      </c>
      <c r="H50" s="49">
        <v>1</v>
      </c>
      <c r="I50" s="49">
        <v>1</v>
      </c>
      <c r="J50" s="48">
        <f t="shared" si="12"/>
        <v>2</v>
      </c>
    </row>
    <row r="51" spans="1:10" ht="16.5">
      <c r="A51" s="53">
        <f t="shared" si="13"/>
        <v>7</v>
      </c>
      <c r="B51" s="52" t="s">
        <v>43</v>
      </c>
      <c r="C51" s="51">
        <v>14</v>
      </c>
      <c r="D51" s="55">
        <v>0</v>
      </c>
      <c r="E51" s="55">
        <v>0</v>
      </c>
      <c r="F51" s="50">
        <f t="shared" si="11"/>
        <v>14</v>
      </c>
      <c r="G51" s="49">
        <v>1</v>
      </c>
      <c r="H51" s="54">
        <v>0</v>
      </c>
      <c r="I51" s="54">
        <v>0</v>
      </c>
      <c r="J51" s="48">
        <f t="shared" si="12"/>
        <v>1</v>
      </c>
    </row>
    <row r="52" spans="1:10" ht="16.5">
      <c r="A52" s="53"/>
      <c r="B52" s="52" t="s">
        <v>42</v>
      </c>
      <c r="C52" s="51"/>
      <c r="D52" s="51"/>
      <c r="E52" s="51"/>
      <c r="F52" s="50">
        <f t="shared" si="11"/>
        <v>0</v>
      </c>
      <c r="G52" s="49">
        <v>1</v>
      </c>
      <c r="H52" s="49">
        <v>4</v>
      </c>
      <c r="I52" s="49">
        <v>1</v>
      </c>
      <c r="J52" s="48">
        <f t="shared" si="12"/>
        <v>6</v>
      </c>
    </row>
    <row r="53" spans="1:10" ht="16.5">
      <c r="A53" s="53">
        <f>A51+1</f>
        <v>8</v>
      </c>
      <c r="B53" s="52" t="s">
        <v>41</v>
      </c>
      <c r="C53" s="51">
        <v>12</v>
      </c>
      <c r="D53" s="51">
        <v>180</v>
      </c>
      <c r="E53" s="51">
        <v>84</v>
      </c>
      <c r="F53" s="50">
        <f t="shared" si="11"/>
        <v>276</v>
      </c>
      <c r="G53" s="49">
        <v>0</v>
      </c>
      <c r="H53" s="49">
        <v>2</v>
      </c>
      <c r="I53" s="49">
        <v>1</v>
      </c>
      <c r="J53" s="48">
        <f t="shared" si="12"/>
        <v>3</v>
      </c>
    </row>
    <row r="54" spans="1:10" ht="16.5">
      <c r="A54" s="155" t="s">
        <v>40</v>
      </c>
      <c r="B54" s="156"/>
      <c r="C54" s="68">
        <f aca="true" t="shared" si="14" ref="C54:J54">SUM(C45:C53)</f>
        <v>128</v>
      </c>
      <c r="D54" s="68">
        <f t="shared" si="14"/>
        <v>589</v>
      </c>
      <c r="E54" s="68">
        <f t="shared" si="14"/>
        <v>568</v>
      </c>
      <c r="F54" s="68">
        <f t="shared" si="14"/>
        <v>1285</v>
      </c>
      <c r="G54" s="67">
        <f t="shared" si="14"/>
        <v>5</v>
      </c>
      <c r="H54" s="67">
        <f t="shared" si="14"/>
        <v>22</v>
      </c>
      <c r="I54" s="67">
        <f t="shared" si="14"/>
        <v>9</v>
      </c>
      <c r="J54" s="67">
        <f t="shared" si="14"/>
        <v>36</v>
      </c>
    </row>
    <row r="55" spans="1:10" ht="16.5">
      <c r="A55" s="53">
        <f>A53+1</f>
        <v>9</v>
      </c>
      <c r="B55" s="52" t="s">
        <v>39</v>
      </c>
      <c r="C55" s="55">
        <v>0</v>
      </c>
      <c r="D55" s="51">
        <v>52</v>
      </c>
      <c r="E55" s="51">
        <v>35</v>
      </c>
      <c r="F55" s="50">
        <f aca="true" t="shared" si="15" ref="F55:F63">SUM(C55:E55)</f>
        <v>87</v>
      </c>
      <c r="G55" s="54">
        <v>0</v>
      </c>
      <c r="H55" s="49">
        <v>2</v>
      </c>
      <c r="I55" s="49">
        <v>2</v>
      </c>
      <c r="J55" s="48">
        <f aca="true" t="shared" si="16" ref="J55:J63">SUM(G55:I55)</f>
        <v>4</v>
      </c>
    </row>
    <row r="56" spans="1:10" ht="49.5">
      <c r="A56" s="63">
        <f aca="true" t="shared" si="17" ref="A56:A63">A55+1</f>
        <v>10</v>
      </c>
      <c r="B56" s="66" t="s">
        <v>38</v>
      </c>
      <c r="C56" s="60">
        <v>33</v>
      </c>
      <c r="D56" s="60">
        <v>117</v>
      </c>
      <c r="E56" s="60">
        <v>50</v>
      </c>
      <c r="F56" s="59">
        <f t="shared" si="15"/>
        <v>200</v>
      </c>
      <c r="G56" s="57">
        <v>4</v>
      </c>
      <c r="H56" s="57">
        <v>8</v>
      </c>
      <c r="I56" s="57">
        <v>4</v>
      </c>
      <c r="J56" s="56">
        <f t="shared" si="16"/>
        <v>16</v>
      </c>
    </row>
    <row r="57" spans="1:10" ht="16.5">
      <c r="A57" s="53">
        <f t="shared" si="17"/>
        <v>11</v>
      </c>
      <c r="B57" s="52" t="s">
        <v>37</v>
      </c>
      <c r="C57" s="51">
        <v>58</v>
      </c>
      <c r="D57" s="51">
        <v>396</v>
      </c>
      <c r="E57" s="51">
        <v>175</v>
      </c>
      <c r="F57" s="50">
        <f t="shared" si="15"/>
        <v>629</v>
      </c>
      <c r="G57" s="49">
        <v>0</v>
      </c>
      <c r="H57" s="49">
        <v>1</v>
      </c>
      <c r="I57" s="49">
        <v>0</v>
      </c>
      <c r="J57" s="48">
        <f t="shared" si="16"/>
        <v>1</v>
      </c>
    </row>
    <row r="58" spans="1:10" ht="33">
      <c r="A58" s="63">
        <f t="shared" si="17"/>
        <v>12</v>
      </c>
      <c r="B58" s="62" t="s">
        <v>36</v>
      </c>
      <c r="C58" s="60">
        <v>37</v>
      </c>
      <c r="D58" s="60">
        <v>123</v>
      </c>
      <c r="E58" s="60">
        <v>85</v>
      </c>
      <c r="F58" s="59">
        <f t="shared" si="15"/>
        <v>245</v>
      </c>
      <c r="G58" s="57">
        <v>1</v>
      </c>
      <c r="H58" s="57">
        <v>5</v>
      </c>
      <c r="I58" s="57">
        <v>3</v>
      </c>
      <c r="J58" s="56">
        <f t="shared" si="16"/>
        <v>9</v>
      </c>
    </row>
    <row r="59" spans="1:10" ht="16.5">
      <c r="A59" s="53">
        <f t="shared" si="17"/>
        <v>13</v>
      </c>
      <c r="B59" s="66" t="s">
        <v>35</v>
      </c>
      <c r="C59" s="55">
        <v>0</v>
      </c>
      <c r="D59" s="55">
        <v>0</v>
      </c>
      <c r="E59" s="51">
        <v>8</v>
      </c>
      <c r="F59" s="50">
        <f t="shared" si="15"/>
        <v>8</v>
      </c>
      <c r="G59" s="54">
        <v>0</v>
      </c>
      <c r="H59" s="54">
        <v>0</v>
      </c>
      <c r="I59" s="49">
        <v>0</v>
      </c>
      <c r="J59" s="48">
        <f t="shared" si="16"/>
        <v>0</v>
      </c>
    </row>
    <row r="60" spans="1:10" ht="16.5">
      <c r="A60" s="53">
        <f t="shared" si="17"/>
        <v>14</v>
      </c>
      <c r="B60" s="52" t="s">
        <v>34</v>
      </c>
      <c r="C60" s="51">
        <v>89</v>
      </c>
      <c r="D60" s="51">
        <v>133</v>
      </c>
      <c r="E60" s="51">
        <v>136</v>
      </c>
      <c r="F60" s="50">
        <f t="shared" si="15"/>
        <v>358</v>
      </c>
      <c r="G60" s="49">
        <v>1</v>
      </c>
      <c r="H60" s="49">
        <v>4</v>
      </c>
      <c r="I60" s="49">
        <v>4</v>
      </c>
      <c r="J60" s="48">
        <f t="shared" si="16"/>
        <v>9</v>
      </c>
    </row>
    <row r="61" spans="1:10" ht="16.5">
      <c r="A61" s="53">
        <f t="shared" si="17"/>
        <v>15</v>
      </c>
      <c r="B61" s="52" t="s">
        <v>33</v>
      </c>
      <c r="C61" s="51">
        <v>85</v>
      </c>
      <c r="D61" s="51">
        <v>79</v>
      </c>
      <c r="E61" s="55">
        <v>0</v>
      </c>
      <c r="F61" s="50">
        <f t="shared" si="15"/>
        <v>164</v>
      </c>
      <c r="G61" s="49">
        <v>2</v>
      </c>
      <c r="H61" s="49">
        <v>2</v>
      </c>
      <c r="I61" s="54">
        <v>0</v>
      </c>
      <c r="J61" s="48">
        <f t="shared" si="16"/>
        <v>4</v>
      </c>
    </row>
    <row r="62" spans="1:10" ht="16.5">
      <c r="A62" s="53">
        <f t="shared" si="17"/>
        <v>16</v>
      </c>
      <c r="B62" s="52" t="s">
        <v>32</v>
      </c>
      <c r="C62" s="55">
        <v>0</v>
      </c>
      <c r="D62" s="51">
        <v>78</v>
      </c>
      <c r="E62" s="51">
        <v>48</v>
      </c>
      <c r="F62" s="50">
        <f t="shared" si="15"/>
        <v>126</v>
      </c>
      <c r="G62" s="54">
        <v>0</v>
      </c>
      <c r="H62" s="49">
        <v>3</v>
      </c>
      <c r="I62" s="49">
        <v>3</v>
      </c>
      <c r="J62" s="48">
        <f t="shared" si="16"/>
        <v>6</v>
      </c>
    </row>
    <row r="63" spans="1:10" ht="16.5">
      <c r="A63" s="53">
        <f t="shared" si="17"/>
        <v>17</v>
      </c>
      <c r="B63" s="52" t="s">
        <v>31</v>
      </c>
      <c r="C63" s="51">
        <v>0</v>
      </c>
      <c r="D63" s="51">
        <v>18</v>
      </c>
      <c r="E63" s="51">
        <v>0</v>
      </c>
      <c r="F63" s="50">
        <f t="shared" si="15"/>
        <v>18</v>
      </c>
      <c r="G63" s="49">
        <v>0</v>
      </c>
      <c r="H63" s="49">
        <v>0</v>
      </c>
      <c r="I63" s="49">
        <v>0</v>
      </c>
      <c r="J63" s="48">
        <f t="shared" si="16"/>
        <v>0</v>
      </c>
    </row>
    <row r="64" spans="1:10" ht="16.5">
      <c r="A64" s="157" t="s">
        <v>30</v>
      </c>
      <c r="B64" s="158"/>
      <c r="C64" s="65">
        <f aca="true" t="shared" si="18" ref="C64:J64">SUM(C55:C63)</f>
        <v>302</v>
      </c>
      <c r="D64" s="65">
        <f t="shared" si="18"/>
        <v>996</v>
      </c>
      <c r="E64" s="65">
        <f t="shared" si="18"/>
        <v>537</v>
      </c>
      <c r="F64" s="65">
        <f t="shared" si="18"/>
        <v>1835</v>
      </c>
      <c r="G64" s="64">
        <f t="shared" si="18"/>
        <v>8</v>
      </c>
      <c r="H64" s="64">
        <f t="shared" si="18"/>
        <v>25</v>
      </c>
      <c r="I64" s="64">
        <f t="shared" si="18"/>
        <v>16</v>
      </c>
      <c r="J64" s="64">
        <f t="shared" si="18"/>
        <v>49</v>
      </c>
    </row>
    <row r="65" spans="1:10" ht="33">
      <c r="A65" s="63">
        <f>A63+1</f>
        <v>18</v>
      </c>
      <c r="B65" s="62" t="s">
        <v>29</v>
      </c>
      <c r="C65" s="61">
        <v>0</v>
      </c>
      <c r="D65" s="60">
        <v>24</v>
      </c>
      <c r="E65" s="60">
        <v>146</v>
      </c>
      <c r="F65" s="59">
        <f>SUM(C65:E65)</f>
        <v>170</v>
      </c>
      <c r="G65" s="58">
        <v>0</v>
      </c>
      <c r="H65" s="57">
        <v>1</v>
      </c>
      <c r="I65" s="57">
        <v>5</v>
      </c>
      <c r="J65" s="56">
        <f aca="true" t="shared" si="19" ref="J65:J70">SUM(G65:I65)</f>
        <v>6</v>
      </c>
    </row>
    <row r="66" spans="1:10" ht="16.5">
      <c r="A66" s="53">
        <f>A65+1</f>
        <v>19</v>
      </c>
      <c r="B66" s="52" t="s">
        <v>28</v>
      </c>
      <c r="C66" s="51">
        <v>12</v>
      </c>
      <c r="D66" s="51">
        <v>24</v>
      </c>
      <c r="E66" s="51">
        <v>32</v>
      </c>
      <c r="F66" s="50">
        <f>SUM(C66:E66)</f>
        <v>68</v>
      </c>
      <c r="G66" s="49">
        <v>0</v>
      </c>
      <c r="H66" s="49">
        <v>0</v>
      </c>
      <c r="I66" s="49">
        <v>0</v>
      </c>
      <c r="J66" s="48">
        <f t="shared" si="19"/>
        <v>0</v>
      </c>
    </row>
    <row r="67" spans="1:10" ht="16.5">
      <c r="A67" s="53">
        <f>A66+1</f>
        <v>20</v>
      </c>
      <c r="B67" s="52" t="s">
        <v>27</v>
      </c>
      <c r="C67" s="51">
        <v>0</v>
      </c>
      <c r="D67" s="51">
        <v>28</v>
      </c>
      <c r="E67" s="51">
        <v>0</v>
      </c>
      <c r="F67" s="50">
        <f>SUM(C67:E67)</f>
        <v>28</v>
      </c>
      <c r="G67" s="49">
        <v>0</v>
      </c>
      <c r="H67" s="49">
        <v>1</v>
      </c>
      <c r="I67" s="49">
        <v>0</v>
      </c>
      <c r="J67" s="48">
        <f t="shared" si="19"/>
        <v>1</v>
      </c>
    </row>
    <row r="68" spans="1:10" ht="16.5">
      <c r="A68" s="53">
        <f>A67+1</f>
        <v>21</v>
      </c>
      <c r="B68" s="52" t="s">
        <v>26</v>
      </c>
      <c r="C68" s="55">
        <v>0</v>
      </c>
      <c r="D68" s="55">
        <v>0</v>
      </c>
      <c r="E68" s="51">
        <v>10</v>
      </c>
      <c r="F68" s="50">
        <f>SUM(C68:E68)</f>
        <v>10</v>
      </c>
      <c r="G68" s="54">
        <v>0</v>
      </c>
      <c r="H68" s="54">
        <v>0</v>
      </c>
      <c r="I68" s="49">
        <v>1</v>
      </c>
      <c r="J68" s="48">
        <f t="shared" si="19"/>
        <v>1</v>
      </c>
    </row>
    <row r="69" spans="1:10" ht="16.5">
      <c r="A69" s="53">
        <f>A68+1</f>
        <v>22</v>
      </c>
      <c r="B69" s="52" t="s">
        <v>25</v>
      </c>
      <c r="C69" s="51">
        <v>142</v>
      </c>
      <c r="D69" s="51">
        <v>298</v>
      </c>
      <c r="E69" s="51">
        <v>242</v>
      </c>
      <c r="F69" s="50">
        <f>SUM(C69:E69)</f>
        <v>682</v>
      </c>
      <c r="G69" s="49">
        <v>0</v>
      </c>
      <c r="H69" s="49">
        <v>2</v>
      </c>
      <c r="I69" s="49">
        <v>1</v>
      </c>
      <c r="J69" s="48">
        <f t="shared" si="19"/>
        <v>3</v>
      </c>
    </row>
    <row r="70" spans="1:10" ht="16.5">
      <c r="A70" s="53"/>
      <c r="B70" s="52" t="s">
        <v>24</v>
      </c>
      <c r="C70" s="51"/>
      <c r="D70" s="51"/>
      <c r="E70" s="51"/>
      <c r="F70" s="50"/>
      <c r="G70" s="49">
        <v>0</v>
      </c>
      <c r="H70" s="49">
        <v>14</v>
      </c>
      <c r="I70" s="49">
        <v>4</v>
      </c>
      <c r="J70" s="48">
        <f t="shared" si="19"/>
        <v>18</v>
      </c>
    </row>
    <row r="71" spans="1:10" ht="16.5">
      <c r="A71" s="159" t="s">
        <v>23</v>
      </c>
      <c r="B71" s="160"/>
      <c r="C71" s="42">
        <f aca="true" t="shared" si="20" ref="C71:J71">SUM(C65:C70)</f>
        <v>154</v>
      </c>
      <c r="D71" s="42">
        <f t="shared" si="20"/>
        <v>374</v>
      </c>
      <c r="E71" s="42">
        <f t="shared" si="20"/>
        <v>430</v>
      </c>
      <c r="F71" s="42">
        <f t="shared" si="20"/>
        <v>958</v>
      </c>
      <c r="G71" s="47">
        <f t="shared" si="20"/>
        <v>0</v>
      </c>
      <c r="H71" s="47">
        <f t="shared" si="20"/>
        <v>18</v>
      </c>
      <c r="I71" s="47">
        <f t="shared" si="20"/>
        <v>11</v>
      </c>
      <c r="J71" s="47">
        <f t="shared" si="20"/>
        <v>29</v>
      </c>
    </row>
    <row r="72" spans="1:10" ht="16.5">
      <c r="A72" s="161" t="s">
        <v>22</v>
      </c>
      <c r="B72" s="162"/>
      <c r="C72" s="37">
        <f aca="true" t="shared" si="21" ref="C72:J72">C54+C64+C71</f>
        <v>584</v>
      </c>
      <c r="D72" s="37">
        <f t="shared" si="21"/>
        <v>1959</v>
      </c>
      <c r="E72" s="37">
        <f t="shared" si="21"/>
        <v>1535</v>
      </c>
      <c r="F72" s="37">
        <f t="shared" si="21"/>
        <v>4078</v>
      </c>
      <c r="G72" s="46">
        <f t="shared" si="21"/>
        <v>13</v>
      </c>
      <c r="H72" s="46">
        <f t="shared" si="21"/>
        <v>65</v>
      </c>
      <c r="I72" s="46">
        <f t="shared" si="21"/>
        <v>36</v>
      </c>
      <c r="J72" s="46">
        <f t="shared" si="21"/>
        <v>114</v>
      </c>
    </row>
  </sheetData>
  <sheetProtection/>
  <mergeCells count="12">
    <mergeCell ref="C43:E43"/>
    <mergeCell ref="G43:I43"/>
    <mergeCell ref="A54:B54"/>
    <mergeCell ref="A64:B64"/>
    <mergeCell ref="A71:B71"/>
    <mergeCell ref="A72:B72"/>
    <mergeCell ref="C10:E10"/>
    <mergeCell ref="G10:I10"/>
    <mergeCell ref="A21:B21"/>
    <mergeCell ref="A31:B31"/>
    <mergeCell ref="A38:B38"/>
    <mergeCell ref="A39:B39"/>
  </mergeCells>
  <printOptions/>
  <pageMargins left="0.7" right="0.7" top="0.75" bottom="0.75" header="0.3" footer="0.3"/>
  <pageSetup fitToHeight="2" horizontalDpi="600" verticalDpi="600" orientation="landscape" scale="81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="84" zoomScaleNormal="84" zoomScalePageLayoutView="0" workbookViewId="0" topLeftCell="A1">
      <selection activeCell="J1" sqref="J1"/>
    </sheetView>
  </sheetViews>
  <sheetFormatPr defaultColWidth="9.140625" defaultRowHeight="16.5"/>
  <cols>
    <col min="2" max="2" width="10.7109375" style="0" customWidth="1"/>
    <col min="3" max="3" width="5.421875" style="0" customWidth="1"/>
    <col min="4" max="4" width="40.140625" style="0" customWidth="1"/>
    <col min="5" max="5" width="14.421875" style="0" customWidth="1"/>
    <col min="6" max="6" width="5.57421875" style="0" customWidth="1"/>
    <col min="7" max="7" width="30.57421875" style="0" customWidth="1"/>
    <col min="8" max="8" width="9.57421875" style="0" customWidth="1"/>
  </cols>
  <sheetData>
    <row r="1" ht="16.5">
      <c r="A1" s="83" t="s">
        <v>21</v>
      </c>
    </row>
    <row r="2" ht="16.5">
      <c r="A2" s="83" t="s">
        <v>63</v>
      </c>
    </row>
    <row r="3" ht="16.5">
      <c r="A3" s="83" t="s">
        <v>61</v>
      </c>
    </row>
    <row r="4" ht="16.5">
      <c r="A4" s="83" t="s">
        <v>60</v>
      </c>
    </row>
    <row r="5" ht="16.5">
      <c r="A5" s="83"/>
    </row>
    <row r="6" ht="16.5">
      <c r="A6" s="82" t="s">
        <v>59</v>
      </c>
    </row>
    <row r="7" ht="16.5">
      <c r="A7" s="82" t="s">
        <v>58</v>
      </c>
    </row>
    <row r="8" ht="16.5">
      <c r="A8" s="82" t="s">
        <v>57</v>
      </c>
    </row>
    <row r="10" ht="17.25" thickBot="1"/>
    <row r="11" spans="1:11" ht="50.25" thickBot="1">
      <c r="A11" s="84" t="s">
        <v>15</v>
      </c>
      <c r="B11" s="84" t="s">
        <v>64</v>
      </c>
      <c r="C11" s="84" t="s">
        <v>51</v>
      </c>
      <c r="D11" s="84" t="s">
        <v>65</v>
      </c>
      <c r="E11" s="85" t="s">
        <v>66</v>
      </c>
      <c r="F11" s="86" t="s">
        <v>51</v>
      </c>
      <c r="G11" s="84" t="s">
        <v>67</v>
      </c>
      <c r="H11" s="87" t="s">
        <v>68</v>
      </c>
      <c r="I11" s="87" t="s">
        <v>69</v>
      </c>
      <c r="J11" s="87" t="s">
        <v>70</v>
      </c>
      <c r="K11" s="84" t="s">
        <v>71</v>
      </c>
    </row>
    <row r="12" spans="1:11" ht="17.25" customHeight="1">
      <c r="A12" s="163" t="s">
        <v>10</v>
      </c>
      <c r="B12" s="166" t="s">
        <v>72</v>
      </c>
      <c r="C12" s="168">
        <v>1</v>
      </c>
      <c r="D12" s="171" t="s">
        <v>73</v>
      </c>
      <c r="E12" s="174">
        <v>149</v>
      </c>
      <c r="F12" s="88">
        <v>1</v>
      </c>
      <c r="G12" s="89" t="s">
        <v>74</v>
      </c>
      <c r="H12" s="90" t="s">
        <v>75</v>
      </c>
      <c r="I12" s="90" t="s">
        <v>76</v>
      </c>
      <c r="J12" s="90" t="s">
        <v>77</v>
      </c>
      <c r="K12" s="91">
        <f>IF(J12="TC",1,IF(J12="MT",0.5,IF(J12="AS",0.25,0)))</f>
        <v>1</v>
      </c>
    </row>
    <row r="13" spans="1:11" ht="17.25" customHeight="1">
      <c r="A13" s="164"/>
      <c r="B13" s="167"/>
      <c r="C13" s="169"/>
      <c r="D13" s="172"/>
      <c r="E13" s="175"/>
      <c r="F13" s="88">
        <f>F12+1</f>
        <v>2</v>
      </c>
      <c r="G13" s="92" t="s">
        <v>78</v>
      </c>
      <c r="H13" s="90" t="s">
        <v>75</v>
      </c>
      <c r="I13" s="90" t="s">
        <v>76</v>
      </c>
      <c r="J13" s="90" t="s">
        <v>77</v>
      </c>
      <c r="K13" s="91">
        <f aca="true" t="shared" si="0" ref="K13:K76">IF(J13="TC",1,IF(J13="MT",0.5,IF(J13="AS",0.25,0)))</f>
        <v>1</v>
      </c>
    </row>
    <row r="14" spans="1:11" ht="17.25" customHeight="1">
      <c r="A14" s="164"/>
      <c r="B14" s="167"/>
      <c r="C14" s="169"/>
      <c r="D14" s="172"/>
      <c r="E14" s="175"/>
      <c r="F14" s="88">
        <f aca="true" t="shared" si="1" ref="F14:F74">F13+1</f>
        <v>3</v>
      </c>
      <c r="G14" s="92" t="s">
        <v>79</v>
      </c>
      <c r="H14" s="90" t="s">
        <v>75</v>
      </c>
      <c r="I14" s="90" t="s">
        <v>80</v>
      </c>
      <c r="J14" s="90" t="s">
        <v>81</v>
      </c>
      <c r="K14" s="91">
        <f t="shared" si="0"/>
        <v>0.25</v>
      </c>
    </row>
    <row r="15" spans="1:11" ht="17.25" customHeight="1">
      <c r="A15" s="164"/>
      <c r="B15" s="167"/>
      <c r="C15" s="170"/>
      <c r="D15" s="173"/>
      <c r="E15" s="176"/>
      <c r="F15" s="88">
        <f t="shared" si="1"/>
        <v>4</v>
      </c>
      <c r="G15" s="92" t="s">
        <v>82</v>
      </c>
      <c r="H15" s="90" t="s">
        <v>75</v>
      </c>
      <c r="I15" s="90" t="s">
        <v>83</v>
      </c>
      <c r="J15" s="90" t="s">
        <v>81</v>
      </c>
      <c r="K15" s="91">
        <f t="shared" si="0"/>
        <v>0.25</v>
      </c>
    </row>
    <row r="16" spans="1:11" ht="17.25" customHeight="1">
      <c r="A16" s="164"/>
      <c r="B16" s="167"/>
      <c r="C16" s="177">
        <f>C12+1</f>
        <v>2</v>
      </c>
      <c r="D16" s="178" t="s">
        <v>84</v>
      </c>
      <c r="E16" s="179">
        <v>35</v>
      </c>
      <c r="F16" s="88">
        <f t="shared" si="1"/>
        <v>5</v>
      </c>
      <c r="G16" s="95" t="s">
        <v>85</v>
      </c>
      <c r="H16" s="96" t="s">
        <v>75</v>
      </c>
      <c r="I16" s="96" t="s">
        <v>80</v>
      </c>
      <c r="J16" s="96" t="s">
        <v>77</v>
      </c>
      <c r="K16" s="91">
        <f t="shared" si="0"/>
        <v>1</v>
      </c>
    </row>
    <row r="17" spans="1:11" ht="17.25" customHeight="1">
      <c r="A17" s="164"/>
      <c r="B17" s="167"/>
      <c r="C17" s="169"/>
      <c r="D17" s="172"/>
      <c r="E17" s="175"/>
      <c r="F17" s="88">
        <f t="shared" si="1"/>
        <v>6</v>
      </c>
      <c r="G17" s="52" t="s">
        <v>86</v>
      </c>
      <c r="H17" s="90" t="s">
        <v>75</v>
      </c>
      <c r="I17" s="90" t="s">
        <v>80</v>
      </c>
      <c r="J17" s="96" t="s">
        <v>77</v>
      </c>
      <c r="K17" s="91">
        <f t="shared" si="0"/>
        <v>1</v>
      </c>
    </row>
    <row r="18" spans="1:11" ht="17.25" customHeight="1">
      <c r="A18" s="164"/>
      <c r="B18" s="167"/>
      <c r="C18" s="169"/>
      <c r="D18" s="172"/>
      <c r="E18" s="175"/>
      <c r="F18" s="88">
        <f t="shared" si="1"/>
        <v>7</v>
      </c>
      <c r="G18" s="52" t="s">
        <v>87</v>
      </c>
      <c r="H18" s="90" t="s">
        <v>75</v>
      </c>
      <c r="I18" s="90" t="s">
        <v>80</v>
      </c>
      <c r="J18" s="96" t="s">
        <v>81</v>
      </c>
      <c r="K18" s="91">
        <f t="shared" si="0"/>
        <v>0.25</v>
      </c>
    </row>
    <row r="19" spans="1:11" ht="17.25" customHeight="1">
      <c r="A19" s="164"/>
      <c r="B19" s="167"/>
      <c r="C19" s="170"/>
      <c r="D19" s="173"/>
      <c r="E19" s="176"/>
      <c r="F19" s="88">
        <f t="shared" si="1"/>
        <v>8</v>
      </c>
      <c r="G19" s="52" t="s">
        <v>88</v>
      </c>
      <c r="H19" s="90" t="s">
        <v>75</v>
      </c>
      <c r="I19" s="90" t="s">
        <v>80</v>
      </c>
      <c r="J19" s="96" t="s">
        <v>81</v>
      </c>
      <c r="K19" s="91">
        <f t="shared" si="0"/>
        <v>0.25</v>
      </c>
    </row>
    <row r="20" spans="1:11" ht="17.25" customHeight="1">
      <c r="A20" s="164"/>
      <c r="B20" s="167"/>
      <c r="C20" s="177">
        <f>C16+1</f>
        <v>3</v>
      </c>
      <c r="D20" s="178" t="s">
        <v>89</v>
      </c>
      <c r="E20" s="179">
        <v>66</v>
      </c>
      <c r="F20" s="88">
        <f t="shared" si="1"/>
        <v>9</v>
      </c>
      <c r="G20" s="95" t="s">
        <v>90</v>
      </c>
      <c r="H20" s="96" t="s">
        <v>75</v>
      </c>
      <c r="I20" s="96" t="s">
        <v>80</v>
      </c>
      <c r="J20" s="96" t="s">
        <v>77</v>
      </c>
      <c r="K20" s="91">
        <f t="shared" si="0"/>
        <v>1</v>
      </c>
    </row>
    <row r="21" spans="1:11" ht="17.25" customHeight="1">
      <c r="A21" s="164"/>
      <c r="B21" s="167"/>
      <c r="C21" s="169"/>
      <c r="D21" s="172"/>
      <c r="E21" s="175"/>
      <c r="F21" s="88">
        <f t="shared" si="1"/>
        <v>10</v>
      </c>
      <c r="G21" s="52" t="s">
        <v>91</v>
      </c>
      <c r="H21" s="96" t="s">
        <v>75</v>
      </c>
      <c r="I21" s="96" t="s">
        <v>92</v>
      </c>
      <c r="J21" s="96" t="s">
        <v>81</v>
      </c>
      <c r="K21" s="91">
        <f t="shared" si="0"/>
        <v>0.25</v>
      </c>
    </row>
    <row r="22" spans="1:11" ht="17.25" customHeight="1">
      <c r="A22" s="164"/>
      <c r="B22" s="167"/>
      <c r="C22" s="169"/>
      <c r="D22" s="172"/>
      <c r="E22" s="175"/>
      <c r="F22" s="88">
        <f t="shared" si="1"/>
        <v>11</v>
      </c>
      <c r="G22" s="52" t="s">
        <v>93</v>
      </c>
      <c r="H22" s="96" t="s">
        <v>75</v>
      </c>
      <c r="I22" s="96" t="s">
        <v>94</v>
      </c>
      <c r="J22" s="96" t="s">
        <v>81</v>
      </c>
      <c r="K22" s="91">
        <f t="shared" si="0"/>
        <v>0.25</v>
      </c>
    </row>
    <row r="23" spans="1:11" ht="17.25" customHeight="1">
      <c r="A23" s="164"/>
      <c r="B23" s="167"/>
      <c r="C23" s="169"/>
      <c r="D23" s="172"/>
      <c r="E23" s="175"/>
      <c r="F23" s="88">
        <f t="shared" si="1"/>
        <v>12</v>
      </c>
      <c r="G23" s="52" t="s">
        <v>95</v>
      </c>
      <c r="H23" s="96" t="s">
        <v>75</v>
      </c>
      <c r="I23" s="96" t="s">
        <v>80</v>
      </c>
      <c r="J23" s="96" t="s">
        <v>81</v>
      </c>
      <c r="K23" s="91">
        <f t="shared" si="0"/>
        <v>0.25</v>
      </c>
    </row>
    <row r="24" spans="1:11" ht="17.25" customHeight="1">
      <c r="A24" s="164"/>
      <c r="B24" s="167"/>
      <c r="C24" s="177">
        <f>C20+1</f>
        <v>4</v>
      </c>
      <c r="D24" s="180" t="s">
        <v>96</v>
      </c>
      <c r="E24" s="179">
        <v>55</v>
      </c>
      <c r="F24" s="88">
        <f t="shared" si="1"/>
        <v>13</v>
      </c>
      <c r="G24" s="95" t="s">
        <v>97</v>
      </c>
      <c r="H24" s="96" t="s">
        <v>98</v>
      </c>
      <c r="I24" s="96" t="s">
        <v>80</v>
      </c>
      <c r="J24" s="96" t="s">
        <v>77</v>
      </c>
      <c r="K24" s="91">
        <f t="shared" si="0"/>
        <v>1</v>
      </c>
    </row>
    <row r="25" spans="1:11" ht="17.25" customHeight="1">
      <c r="A25" s="164"/>
      <c r="B25" s="167"/>
      <c r="C25" s="169"/>
      <c r="D25" s="181"/>
      <c r="E25" s="175"/>
      <c r="F25" s="88">
        <f t="shared" si="1"/>
        <v>14</v>
      </c>
      <c r="G25" s="52" t="s">
        <v>99</v>
      </c>
      <c r="H25" s="96" t="s">
        <v>75</v>
      </c>
      <c r="I25" s="96" t="s">
        <v>80</v>
      </c>
      <c r="J25" s="96" t="s">
        <v>100</v>
      </c>
      <c r="K25" s="91">
        <f t="shared" si="0"/>
        <v>0.5</v>
      </c>
    </row>
    <row r="26" spans="1:11" ht="17.25" customHeight="1">
      <c r="A26" s="164"/>
      <c r="B26" s="167"/>
      <c r="C26" s="93">
        <f>C24+1</f>
        <v>5</v>
      </c>
      <c r="D26" s="97" t="s">
        <v>101</v>
      </c>
      <c r="E26" s="98">
        <v>79</v>
      </c>
      <c r="F26" s="88">
        <f t="shared" si="1"/>
        <v>15</v>
      </c>
      <c r="G26" s="95" t="s">
        <v>102</v>
      </c>
      <c r="H26" s="96" t="s">
        <v>75</v>
      </c>
      <c r="I26" s="96" t="s">
        <v>83</v>
      </c>
      <c r="J26" s="96" t="s">
        <v>77</v>
      </c>
      <c r="K26" s="91">
        <f t="shared" si="0"/>
        <v>1</v>
      </c>
    </row>
    <row r="27" spans="1:11" ht="17.25" customHeight="1">
      <c r="A27" s="164"/>
      <c r="B27" s="167"/>
      <c r="C27" s="93">
        <f>C26+1</f>
        <v>6</v>
      </c>
      <c r="D27" s="94" t="s">
        <v>103</v>
      </c>
      <c r="E27" s="98">
        <v>25</v>
      </c>
      <c r="F27" s="88">
        <f t="shared" si="1"/>
        <v>16</v>
      </c>
      <c r="G27" s="95" t="s">
        <v>104</v>
      </c>
      <c r="H27" s="96" t="s">
        <v>75</v>
      </c>
      <c r="I27" s="96" t="s">
        <v>105</v>
      </c>
      <c r="J27" s="96" t="s">
        <v>77</v>
      </c>
      <c r="K27" s="91">
        <f t="shared" si="0"/>
        <v>1</v>
      </c>
    </row>
    <row r="28" spans="1:11" ht="17.25" customHeight="1">
      <c r="A28" s="164"/>
      <c r="B28" s="167"/>
      <c r="C28" s="177"/>
      <c r="D28" s="178" t="s">
        <v>106</v>
      </c>
      <c r="E28" s="182"/>
      <c r="F28" s="88">
        <f t="shared" si="1"/>
        <v>17</v>
      </c>
      <c r="G28" s="52" t="s">
        <v>107</v>
      </c>
      <c r="H28" s="96" t="s">
        <v>75</v>
      </c>
      <c r="I28" s="96" t="s">
        <v>80</v>
      </c>
      <c r="J28" s="96" t="s">
        <v>77</v>
      </c>
      <c r="K28" s="91">
        <f t="shared" si="0"/>
        <v>1</v>
      </c>
    </row>
    <row r="29" spans="1:11" ht="17.25" customHeight="1">
      <c r="A29" s="164"/>
      <c r="B29" s="167"/>
      <c r="C29" s="169"/>
      <c r="D29" s="172"/>
      <c r="E29" s="182"/>
      <c r="F29" s="88">
        <f t="shared" si="1"/>
        <v>18</v>
      </c>
      <c r="G29" s="52" t="s">
        <v>108</v>
      </c>
      <c r="H29" s="96" t="s">
        <v>75</v>
      </c>
      <c r="I29" s="96" t="s">
        <v>80</v>
      </c>
      <c r="J29" s="96" t="s">
        <v>77</v>
      </c>
      <c r="K29" s="91">
        <f t="shared" si="0"/>
        <v>1</v>
      </c>
    </row>
    <row r="30" spans="1:11" ht="17.25" customHeight="1">
      <c r="A30" s="164"/>
      <c r="B30" s="167"/>
      <c r="C30" s="169"/>
      <c r="D30" s="172"/>
      <c r="E30" s="182"/>
      <c r="F30" s="88">
        <f t="shared" si="1"/>
        <v>19</v>
      </c>
      <c r="G30" s="52" t="s">
        <v>109</v>
      </c>
      <c r="H30" s="96" t="s">
        <v>98</v>
      </c>
      <c r="I30" s="96" t="s">
        <v>110</v>
      </c>
      <c r="J30" s="96" t="s">
        <v>81</v>
      </c>
      <c r="K30" s="91">
        <f t="shared" si="0"/>
        <v>0.25</v>
      </c>
    </row>
    <row r="31" spans="1:11" ht="17.25" customHeight="1" thickBot="1">
      <c r="A31" s="164"/>
      <c r="B31" s="167"/>
      <c r="C31" s="169"/>
      <c r="D31" s="172"/>
      <c r="E31" s="182"/>
      <c r="F31" s="88">
        <f t="shared" si="1"/>
        <v>20</v>
      </c>
      <c r="G31" s="52" t="s">
        <v>111</v>
      </c>
      <c r="H31" s="96" t="s">
        <v>75</v>
      </c>
      <c r="I31" s="96" t="s">
        <v>112</v>
      </c>
      <c r="J31" s="96" t="s">
        <v>77</v>
      </c>
      <c r="K31" s="91">
        <f t="shared" si="0"/>
        <v>1</v>
      </c>
    </row>
    <row r="32" spans="1:11" ht="17.25" customHeight="1">
      <c r="A32" s="164"/>
      <c r="B32" s="183" t="s">
        <v>113</v>
      </c>
      <c r="C32" s="177">
        <f>C27+1</f>
        <v>7</v>
      </c>
      <c r="D32" s="180" t="s">
        <v>41</v>
      </c>
      <c r="E32" s="179">
        <v>180</v>
      </c>
      <c r="F32" s="88">
        <f t="shared" si="1"/>
        <v>21</v>
      </c>
      <c r="G32" s="52" t="s">
        <v>114</v>
      </c>
      <c r="H32" s="96" t="s">
        <v>75</v>
      </c>
      <c r="I32" s="96" t="s">
        <v>105</v>
      </c>
      <c r="J32" s="96" t="s">
        <v>81</v>
      </c>
      <c r="K32" s="91">
        <f t="shared" si="0"/>
        <v>0.25</v>
      </c>
    </row>
    <row r="33" spans="1:11" ht="17.25" customHeight="1" thickBot="1">
      <c r="A33" s="164"/>
      <c r="B33" s="184"/>
      <c r="C33" s="169"/>
      <c r="D33" s="181"/>
      <c r="E33" s="175"/>
      <c r="F33" s="88">
        <f t="shared" si="1"/>
        <v>22</v>
      </c>
      <c r="G33" s="52" t="s">
        <v>115</v>
      </c>
      <c r="H33" s="96" t="s">
        <v>75</v>
      </c>
      <c r="I33" s="96" t="s">
        <v>116</v>
      </c>
      <c r="J33" s="96" t="s">
        <v>77</v>
      </c>
      <c r="K33" s="91">
        <f t="shared" si="0"/>
        <v>1</v>
      </c>
    </row>
    <row r="34" spans="1:11" ht="17.25" customHeight="1">
      <c r="A34" s="164"/>
      <c r="B34" s="185" t="s">
        <v>117</v>
      </c>
      <c r="C34" s="93">
        <v>1</v>
      </c>
      <c r="D34" s="94" t="s">
        <v>73</v>
      </c>
      <c r="E34" s="98">
        <v>90</v>
      </c>
      <c r="F34" s="88">
        <f t="shared" si="1"/>
        <v>23</v>
      </c>
      <c r="G34" s="95" t="s">
        <v>118</v>
      </c>
      <c r="H34" s="96" t="s">
        <v>75</v>
      </c>
      <c r="I34" s="96" t="s">
        <v>119</v>
      </c>
      <c r="J34" s="96" t="s">
        <v>77</v>
      </c>
      <c r="K34" s="91">
        <f t="shared" si="0"/>
        <v>1</v>
      </c>
    </row>
    <row r="35" spans="1:11" ht="17.25" customHeight="1">
      <c r="A35" s="164"/>
      <c r="B35" s="186"/>
      <c r="C35" s="177">
        <f>C34+1</f>
        <v>2</v>
      </c>
      <c r="D35" s="178" t="s">
        <v>84</v>
      </c>
      <c r="E35" s="179">
        <v>57</v>
      </c>
      <c r="F35" s="88">
        <f t="shared" si="1"/>
        <v>24</v>
      </c>
      <c r="G35" s="95" t="s">
        <v>120</v>
      </c>
      <c r="H35" s="96" t="s">
        <v>75</v>
      </c>
      <c r="I35" s="96" t="s">
        <v>80</v>
      </c>
      <c r="J35" s="96" t="s">
        <v>77</v>
      </c>
      <c r="K35" s="91">
        <f t="shared" si="0"/>
        <v>1</v>
      </c>
    </row>
    <row r="36" spans="1:11" ht="17.25" customHeight="1">
      <c r="A36" s="164"/>
      <c r="B36" s="186"/>
      <c r="C36" s="169"/>
      <c r="D36" s="172"/>
      <c r="E36" s="175"/>
      <c r="F36" s="88">
        <f t="shared" si="1"/>
        <v>25</v>
      </c>
      <c r="G36" s="52" t="s">
        <v>121</v>
      </c>
      <c r="H36" s="96" t="s">
        <v>75</v>
      </c>
      <c r="I36" s="96" t="s">
        <v>80</v>
      </c>
      <c r="J36" s="96" t="s">
        <v>81</v>
      </c>
      <c r="K36" s="91">
        <f t="shared" si="0"/>
        <v>0.25</v>
      </c>
    </row>
    <row r="37" spans="1:11" ht="17.25" customHeight="1">
      <c r="A37" s="164"/>
      <c r="B37" s="186"/>
      <c r="C37" s="177">
        <f>C35+1</f>
        <v>3</v>
      </c>
      <c r="D37" s="178" t="s">
        <v>89</v>
      </c>
      <c r="E37" s="179">
        <v>41</v>
      </c>
      <c r="F37" s="88">
        <f t="shared" si="1"/>
        <v>26</v>
      </c>
      <c r="G37" s="95" t="s">
        <v>122</v>
      </c>
      <c r="H37" s="96" t="s">
        <v>75</v>
      </c>
      <c r="I37" s="96" t="s">
        <v>123</v>
      </c>
      <c r="J37" s="96" t="s">
        <v>100</v>
      </c>
      <c r="K37" s="91">
        <f t="shared" si="0"/>
        <v>0.5</v>
      </c>
    </row>
    <row r="38" spans="1:11" ht="17.25" customHeight="1">
      <c r="A38" s="164"/>
      <c r="B38" s="186"/>
      <c r="C38" s="169"/>
      <c r="D38" s="172"/>
      <c r="E38" s="175"/>
      <c r="F38" s="88">
        <f t="shared" si="1"/>
        <v>27</v>
      </c>
      <c r="G38" s="52" t="s">
        <v>124</v>
      </c>
      <c r="H38" s="96" t="s">
        <v>125</v>
      </c>
      <c r="I38" s="96" t="s">
        <v>80</v>
      </c>
      <c r="J38" s="96" t="s">
        <v>100</v>
      </c>
      <c r="K38" s="91">
        <f t="shared" si="0"/>
        <v>0.5</v>
      </c>
    </row>
    <row r="39" spans="1:11" ht="17.25" customHeight="1">
      <c r="A39" s="164"/>
      <c r="B39" s="186"/>
      <c r="C39" s="99">
        <f>C37+1</f>
        <v>4</v>
      </c>
      <c r="D39" s="97" t="s">
        <v>96</v>
      </c>
      <c r="E39" s="98">
        <v>37</v>
      </c>
      <c r="F39" s="88"/>
      <c r="G39" s="100" t="s">
        <v>126</v>
      </c>
      <c r="H39" s="96"/>
      <c r="I39" s="96"/>
      <c r="J39" s="96"/>
      <c r="K39" s="91">
        <f t="shared" si="0"/>
        <v>0</v>
      </c>
    </row>
    <row r="40" spans="1:11" ht="17.25" customHeight="1">
      <c r="A40" s="164"/>
      <c r="B40" s="186"/>
      <c r="C40" s="93">
        <f>C39+1</f>
        <v>5</v>
      </c>
      <c r="D40" s="94" t="s">
        <v>101</v>
      </c>
      <c r="E40" s="98">
        <v>91</v>
      </c>
      <c r="F40" s="88">
        <f>F38+1</f>
        <v>28</v>
      </c>
      <c r="G40" s="101" t="s">
        <v>127</v>
      </c>
      <c r="H40" s="96" t="s">
        <v>98</v>
      </c>
      <c r="I40" s="96" t="s">
        <v>128</v>
      </c>
      <c r="J40" s="96" t="s">
        <v>81</v>
      </c>
      <c r="K40" s="91">
        <f t="shared" si="0"/>
        <v>0.25</v>
      </c>
    </row>
    <row r="41" spans="1:11" ht="17.25" customHeight="1">
      <c r="A41" s="164"/>
      <c r="B41" s="186"/>
      <c r="C41" s="99">
        <f>C40+1</f>
        <v>6</v>
      </c>
      <c r="D41" s="94" t="s">
        <v>103</v>
      </c>
      <c r="E41" s="98">
        <v>168</v>
      </c>
      <c r="F41" s="88">
        <f t="shared" si="1"/>
        <v>29</v>
      </c>
      <c r="G41" s="95" t="s">
        <v>129</v>
      </c>
      <c r="H41" s="96" t="s">
        <v>75</v>
      </c>
      <c r="I41" s="96" t="s">
        <v>130</v>
      </c>
      <c r="J41" s="96" t="s">
        <v>77</v>
      </c>
      <c r="K41" s="91">
        <f t="shared" si="0"/>
        <v>1</v>
      </c>
    </row>
    <row r="42" spans="1:11" ht="17.25" customHeight="1" thickBot="1">
      <c r="A42" s="164"/>
      <c r="B42" s="186"/>
      <c r="C42" s="99"/>
      <c r="D42" s="94" t="s">
        <v>131</v>
      </c>
      <c r="E42" s="98"/>
      <c r="F42" s="88">
        <f t="shared" si="1"/>
        <v>30</v>
      </c>
      <c r="G42" s="52" t="s">
        <v>132</v>
      </c>
      <c r="H42" s="96" t="s">
        <v>133</v>
      </c>
      <c r="I42" s="96" t="s">
        <v>134</v>
      </c>
      <c r="J42" s="96" t="s">
        <v>100</v>
      </c>
      <c r="K42" s="91">
        <f t="shared" si="0"/>
        <v>0.5</v>
      </c>
    </row>
    <row r="43" spans="1:11" ht="17.25" customHeight="1" thickBot="1">
      <c r="A43" s="164"/>
      <c r="B43" s="102" t="s">
        <v>135</v>
      </c>
      <c r="C43" s="99">
        <f>C41+1</f>
        <v>7</v>
      </c>
      <c r="D43" s="94" t="s">
        <v>41</v>
      </c>
      <c r="E43" s="98">
        <v>84</v>
      </c>
      <c r="F43" s="88">
        <f t="shared" si="1"/>
        <v>31</v>
      </c>
      <c r="G43" s="95" t="s">
        <v>136</v>
      </c>
      <c r="H43" s="96" t="s">
        <v>75</v>
      </c>
      <c r="I43" s="96" t="s">
        <v>137</v>
      </c>
      <c r="J43" s="96" t="s">
        <v>77</v>
      </c>
      <c r="K43" s="91">
        <f t="shared" si="0"/>
        <v>1</v>
      </c>
    </row>
    <row r="44" spans="1:11" ht="17.25" customHeight="1">
      <c r="A44" s="164"/>
      <c r="B44" s="187" t="s">
        <v>138</v>
      </c>
      <c r="C44" s="190">
        <v>1</v>
      </c>
      <c r="D44" s="178" t="s">
        <v>73</v>
      </c>
      <c r="E44" s="179">
        <v>38</v>
      </c>
      <c r="F44" s="88">
        <f t="shared" si="1"/>
        <v>32</v>
      </c>
      <c r="G44" s="95" t="s">
        <v>139</v>
      </c>
      <c r="H44" s="96" t="s">
        <v>75</v>
      </c>
      <c r="I44" s="96" t="s">
        <v>80</v>
      </c>
      <c r="J44" s="96" t="s">
        <v>77</v>
      </c>
      <c r="K44" s="91">
        <f t="shared" si="0"/>
        <v>1</v>
      </c>
    </row>
    <row r="45" spans="1:11" ht="17.25" customHeight="1">
      <c r="A45" s="164"/>
      <c r="B45" s="188"/>
      <c r="C45" s="191"/>
      <c r="D45" s="172"/>
      <c r="E45" s="175"/>
      <c r="F45" s="88">
        <f t="shared" si="1"/>
        <v>33</v>
      </c>
      <c r="G45" s="52" t="s">
        <v>140</v>
      </c>
      <c r="H45" s="96" t="s">
        <v>75</v>
      </c>
      <c r="I45" s="96" t="s">
        <v>76</v>
      </c>
      <c r="J45" s="96" t="s">
        <v>81</v>
      </c>
      <c r="K45" s="91">
        <f t="shared" si="0"/>
        <v>0.25</v>
      </c>
    </row>
    <row r="46" spans="1:11" ht="17.25" customHeight="1">
      <c r="A46" s="164"/>
      <c r="B46" s="188"/>
      <c r="C46" s="103">
        <f>C44+1</f>
        <v>2</v>
      </c>
      <c r="D46" s="94" t="s">
        <v>89</v>
      </c>
      <c r="E46" s="98">
        <v>28</v>
      </c>
      <c r="F46" s="88">
        <f t="shared" si="1"/>
        <v>34</v>
      </c>
      <c r="G46" s="95" t="s">
        <v>141</v>
      </c>
      <c r="H46" s="96" t="s">
        <v>125</v>
      </c>
      <c r="I46" s="96" t="s">
        <v>116</v>
      </c>
      <c r="J46" s="96" t="s">
        <v>77</v>
      </c>
      <c r="K46" s="91">
        <f t="shared" si="0"/>
        <v>1</v>
      </c>
    </row>
    <row r="47" spans="1:11" ht="17.25" customHeight="1">
      <c r="A47" s="164"/>
      <c r="B47" s="188"/>
      <c r="C47" s="103">
        <f>C46+1</f>
        <v>3</v>
      </c>
      <c r="D47" s="94" t="s">
        <v>101</v>
      </c>
      <c r="E47" s="98">
        <v>23</v>
      </c>
      <c r="F47" s="88"/>
      <c r="G47" s="100" t="s">
        <v>126</v>
      </c>
      <c r="H47" s="96"/>
      <c r="I47" s="96"/>
      <c r="J47" s="96"/>
      <c r="K47" s="91">
        <f t="shared" si="0"/>
        <v>0</v>
      </c>
    </row>
    <row r="48" spans="1:11" ht="17.25" customHeight="1">
      <c r="A48" s="164"/>
      <c r="B48" s="188"/>
      <c r="C48" s="103">
        <f>C47+1</f>
        <v>4</v>
      </c>
      <c r="D48" s="97" t="s">
        <v>96</v>
      </c>
      <c r="E48" s="98">
        <v>13</v>
      </c>
      <c r="F48" s="88"/>
      <c r="G48" s="100" t="s">
        <v>126</v>
      </c>
      <c r="H48" s="96"/>
      <c r="I48" s="96"/>
      <c r="J48" s="96"/>
      <c r="K48" s="91">
        <f t="shared" si="0"/>
        <v>0</v>
      </c>
    </row>
    <row r="49" spans="1:11" ht="17.25" customHeight="1">
      <c r="A49" s="164"/>
      <c r="B49" s="188"/>
      <c r="C49" s="104">
        <f>C48+1</f>
        <v>5</v>
      </c>
      <c r="D49" s="94" t="s">
        <v>142</v>
      </c>
      <c r="E49" s="105">
        <v>14</v>
      </c>
      <c r="F49" s="88">
        <f>F46+1</f>
        <v>35</v>
      </c>
      <c r="G49" s="95" t="s">
        <v>143</v>
      </c>
      <c r="H49" s="96" t="s">
        <v>75</v>
      </c>
      <c r="I49" s="96" t="s">
        <v>80</v>
      </c>
      <c r="J49" s="96" t="s">
        <v>100</v>
      </c>
      <c r="K49" s="91">
        <f t="shared" si="0"/>
        <v>0.5</v>
      </c>
    </row>
    <row r="50" spans="1:11" ht="17.25" customHeight="1" thickBot="1">
      <c r="A50" s="164"/>
      <c r="B50" s="189"/>
      <c r="C50" s="104"/>
      <c r="D50" s="94" t="s">
        <v>131</v>
      </c>
      <c r="E50" s="105"/>
      <c r="F50" s="88">
        <f t="shared" si="1"/>
        <v>36</v>
      </c>
      <c r="G50" s="52" t="s">
        <v>144</v>
      </c>
      <c r="H50" s="96" t="s">
        <v>125</v>
      </c>
      <c r="I50" s="96" t="s">
        <v>145</v>
      </c>
      <c r="J50" s="96" t="s">
        <v>77</v>
      </c>
      <c r="K50" s="91">
        <f t="shared" si="0"/>
        <v>1</v>
      </c>
    </row>
    <row r="51" spans="1:11" ht="17.25" customHeight="1" thickBot="1">
      <c r="A51" s="165"/>
      <c r="B51" s="106" t="s">
        <v>146</v>
      </c>
      <c r="C51" s="104">
        <f>C49+1</f>
        <v>6</v>
      </c>
      <c r="D51" s="94" t="s">
        <v>41</v>
      </c>
      <c r="E51" s="105">
        <v>12</v>
      </c>
      <c r="F51" s="88"/>
      <c r="G51" s="100" t="s">
        <v>126</v>
      </c>
      <c r="H51" s="96"/>
      <c r="I51" s="96"/>
      <c r="J51" s="96"/>
      <c r="K51" s="91">
        <f t="shared" si="0"/>
        <v>0</v>
      </c>
    </row>
    <row r="52" spans="1:11" ht="20.25" customHeight="1">
      <c r="A52" s="192" t="s">
        <v>9</v>
      </c>
      <c r="B52" s="166" t="s">
        <v>147</v>
      </c>
      <c r="C52" s="104">
        <v>1</v>
      </c>
      <c r="D52" s="107" t="s">
        <v>148</v>
      </c>
      <c r="E52" s="108">
        <v>97</v>
      </c>
      <c r="F52" s="88">
        <f>F50+1</f>
        <v>37</v>
      </c>
      <c r="G52" s="109" t="s">
        <v>149</v>
      </c>
      <c r="H52" s="96" t="s">
        <v>75</v>
      </c>
      <c r="I52" s="96" t="s">
        <v>150</v>
      </c>
      <c r="J52" s="96" t="s">
        <v>77</v>
      </c>
      <c r="K52" s="91">
        <f t="shared" si="0"/>
        <v>1</v>
      </c>
    </row>
    <row r="53" spans="1:11" ht="17.25" customHeight="1">
      <c r="A53" s="193"/>
      <c r="B53" s="167"/>
      <c r="C53" s="110">
        <f>C52+1</f>
        <v>2</v>
      </c>
      <c r="D53" s="111" t="s">
        <v>151</v>
      </c>
      <c r="E53" s="105">
        <v>20</v>
      </c>
      <c r="F53" s="88">
        <f t="shared" si="1"/>
        <v>38</v>
      </c>
      <c r="G53" s="109" t="s">
        <v>152</v>
      </c>
      <c r="H53" s="96" t="s">
        <v>75</v>
      </c>
      <c r="I53" s="112" t="s">
        <v>153</v>
      </c>
      <c r="J53" s="96" t="s">
        <v>81</v>
      </c>
      <c r="K53" s="91">
        <f t="shared" si="0"/>
        <v>0.25</v>
      </c>
    </row>
    <row r="54" spans="1:11" ht="17.25" customHeight="1">
      <c r="A54" s="193"/>
      <c r="B54" s="167"/>
      <c r="C54" s="195">
        <f>C53+1</f>
        <v>3</v>
      </c>
      <c r="D54" s="196" t="s">
        <v>37</v>
      </c>
      <c r="E54" s="198">
        <v>396</v>
      </c>
      <c r="F54" s="88">
        <f t="shared" si="1"/>
        <v>39</v>
      </c>
      <c r="G54" s="109" t="s">
        <v>154</v>
      </c>
      <c r="H54" s="96" t="s">
        <v>75</v>
      </c>
      <c r="I54" s="112" t="s">
        <v>155</v>
      </c>
      <c r="J54" s="96" t="s">
        <v>81</v>
      </c>
      <c r="K54" s="91">
        <f t="shared" si="0"/>
        <v>0.25</v>
      </c>
    </row>
    <row r="55" spans="1:11" ht="17.25" customHeight="1">
      <c r="A55" s="193"/>
      <c r="B55" s="167"/>
      <c r="C55" s="195"/>
      <c r="D55" s="196"/>
      <c r="E55" s="199"/>
      <c r="F55" s="88">
        <f t="shared" si="1"/>
        <v>40</v>
      </c>
      <c r="G55" s="62" t="s">
        <v>156</v>
      </c>
      <c r="H55" s="96" t="s">
        <v>75</v>
      </c>
      <c r="I55" s="96" t="s">
        <v>80</v>
      </c>
      <c r="J55" s="96" t="s">
        <v>77</v>
      </c>
      <c r="K55" s="91">
        <f t="shared" si="0"/>
        <v>1</v>
      </c>
    </row>
    <row r="56" spans="1:11" ht="17.25" customHeight="1">
      <c r="A56" s="193"/>
      <c r="B56" s="167"/>
      <c r="C56" s="195"/>
      <c r="D56" s="196"/>
      <c r="E56" s="199"/>
      <c r="F56" s="88">
        <f t="shared" si="1"/>
        <v>41</v>
      </c>
      <c r="G56" s="62" t="s">
        <v>157</v>
      </c>
      <c r="H56" s="96" t="s">
        <v>75</v>
      </c>
      <c r="I56" s="96" t="s">
        <v>80</v>
      </c>
      <c r="J56" s="96" t="s">
        <v>77</v>
      </c>
      <c r="K56" s="91">
        <f t="shared" si="0"/>
        <v>1</v>
      </c>
    </row>
    <row r="57" spans="1:11" ht="17.25" customHeight="1">
      <c r="A57" s="193"/>
      <c r="B57" s="167"/>
      <c r="C57" s="195"/>
      <c r="D57" s="196"/>
      <c r="E57" s="199"/>
      <c r="F57" s="88">
        <f t="shared" si="1"/>
        <v>42</v>
      </c>
      <c r="G57" s="62" t="s">
        <v>158</v>
      </c>
      <c r="H57" s="96" t="s">
        <v>125</v>
      </c>
      <c r="I57" s="96" t="s">
        <v>80</v>
      </c>
      <c r="J57" s="96" t="s">
        <v>81</v>
      </c>
      <c r="K57" s="91">
        <f t="shared" si="0"/>
        <v>0.25</v>
      </c>
    </row>
    <row r="58" spans="1:11" ht="17.25" customHeight="1">
      <c r="A58" s="193"/>
      <c r="B58" s="167"/>
      <c r="C58" s="195"/>
      <c r="D58" s="196"/>
      <c r="E58" s="199"/>
      <c r="F58" s="88">
        <f t="shared" si="1"/>
        <v>43</v>
      </c>
      <c r="G58" s="62" t="s">
        <v>159</v>
      </c>
      <c r="H58" s="96" t="s">
        <v>75</v>
      </c>
      <c r="I58" s="96" t="s">
        <v>76</v>
      </c>
      <c r="J58" s="96" t="s">
        <v>81</v>
      </c>
      <c r="K58" s="91">
        <f t="shared" si="0"/>
        <v>0.25</v>
      </c>
    </row>
    <row r="59" spans="1:11" ht="17.25" customHeight="1">
      <c r="A59" s="193"/>
      <c r="B59" s="167"/>
      <c r="C59" s="195"/>
      <c r="D59" s="196"/>
      <c r="E59" s="199"/>
      <c r="F59" s="88">
        <f t="shared" si="1"/>
        <v>44</v>
      </c>
      <c r="G59" s="62" t="s">
        <v>160</v>
      </c>
      <c r="H59" s="96" t="s">
        <v>125</v>
      </c>
      <c r="I59" s="96" t="s">
        <v>161</v>
      </c>
      <c r="J59" s="96" t="s">
        <v>77</v>
      </c>
      <c r="K59" s="91">
        <f t="shared" si="0"/>
        <v>1</v>
      </c>
    </row>
    <row r="60" spans="1:11" ht="17.25" customHeight="1">
      <c r="A60" s="193"/>
      <c r="B60" s="167"/>
      <c r="C60" s="195"/>
      <c r="D60" s="197"/>
      <c r="E60" s="200"/>
      <c r="F60" s="88">
        <f t="shared" si="1"/>
        <v>45</v>
      </c>
      <c r="G60" s="62" t="s">
        <v>162</v>
      </c>
      <c r="H60" s="96" t="s">
        <v>125</v>
      </c>
      <c r="I60" s="96" t="s">
        <v>80</v>
      </c>
      <c r="J60" s="96" t="s">
        <v>81</v>
      </c>
      <c r="K60" s="91">
        <f t="shared" si="0"/>
        <v>0.25</v>
      </c>
    </row>
    <row r="61" spans="1:11" ht="17.25" customHeight="1">
      <c r="A61" s="193"/>
      <c r="B61" s="167"/>
      <c r="C61" s="190">
        <f>C54+1</f>
        <v>4</v>
      </c>
      <c r="D61" s="178" t="s">
        <v>163</v>
      </c>
      <c r="E61" s="198">
        <v>133</v>
      </c>
      <c r="F61" s="88">
        <f t="shared" si="1"/>
        <v>46</v>
      </c>
      <c r="G61" s="62" t="s">
        <v>164</v>
      </c>
      <c r="H61" s="96" t="s">
        <v>75</v>
      </c>
      <c r="I61" s="96" t="s">
        <v>80</v>
      </c>
      <c r="J61" s="96" t="s">
        <v>77</v>
      </c>
      <c r="K61" s="91">
        <f t="shared" si="0"/>
        <v>1</v>
      </c>
    </row>
    <row r="62" spans="1:11" ht="17.25" customHeight="1">
      <c r="A62" s="193"/>
      <c r="B62" s="167"/>
      <c r="C62" s="191"/>
      <c r="D62" s="172"/>
      <c r="E62" s="199"/>
      <c r="F62" s="88">
        <f t="shared" si="1"/>
        <v>47</v>
      </c>
      <c r="G62" s="101" t="s">
        <v>165</v>
      </c>
      <c r="H62" s="96" t="s">
        <v>75</v>
      </c>
      <c r="I62" s="96" t="s">
        <v>166</v>
      </c>
      <c r="J62" s="96" t="s">
        <v>77</v>
      </c>
      <c r="K62" s="91">
        <f t="shared" si="0"/>
        <v>1</v>
      </c>
    </row>
    <row r="63" spans="1:11" ht="17.25" customHeight="1">
      <c r="A63" s="193"/>
      <c r="B63" s="167"/>
      <c r="C63" s="191"/>
      <c r="D63" s="172"/>
      <c r="E63" s="199"/>
      <c r="F63" s="88">
        <f t="shared" si="1"/>
        <v>48</v>
      </c>
      <c r="G63" s="52" t="s">
        <v>167</v>
      </c>
      <c r="H63" s="96" t="s">
        <v>75</v>
      </c>
      <c r="I63" s="96" t="s">
        <v>76</v>
      </c>
      <c r="J63" s="96" t="s">
        <v>77</v>
      </c>
      <c r="K63" s="91">
        <f t="shared" si="0"/>
        <v>1</v>
      </c>
    </row>
    <row r="64" spans="1:11" ht="17.25" customHeight="1">
      <c r="A64" s="193"/>
      <c r="B64" s="167"/>
      <c r="C64" s="201"/>
      <c r="D64" s="173"/>
      <c r="E64" s="200"/>
      <c r="F64" s="88">
        <f t="shared" si="1"/>
        <v>49</v>
      </c>
      <c r="G64" s="52" t="s">
        <v>168</v>
      </c>
      <c r="H64" s="96" t="s">
        <v>125</v>
      </c>
      <c r="I64" s="96" t="s">
        <v>169</v>
      </c>
      <c r="J64" s="96" t="s">
        <v>77</v>
      </c>
      <c r="K64" s="91">
        <f t="shared" si="0"/>
        <v>1</v>
      </c>
    </row>
    <row r="65" spans="1:11" ht="17.25" customHeight="1">
      <c r="A65" s="193"/>
      <c r="B65" s="167"/>
      <c r="C65" s="190">
        <f>C61+1</f>
        <v>5</v>
      </c>
      <c r="D65" s="178" t="s">
        <v>170</v>
      </c>
      <c r="E65" s="198">
        <v>123</v>
      </c>
      <c r="F65" s="88">
        <f t="shared" si="1"/>
        <v>50</v>
      </c>
      <c r="G65" s="52" t="s">
        <v>171</v>
      </c>
      <c r="H65" s="96" t="s">
        <v>75</v>
      </c>
      <c r="I65" s="96" t="s">
        <v>80</v>
      </c>
      <c r="J65" s="96" t="s">
        <v>81</v>
      </c>
      <c r="K65" s="91">
        <f t="shared" si="0"/>
        <v>0.25</v>
      </c>
    </row>
    <row r="66" spans="1:11" ht="17.25" customHeight="1">
      <c r="A66" s="193"/>
      <c r="B66" s="167"/>
      <c r="C66" s="191"/>
      <c r="D66" s="172"/>
      <c r="E66" s="199"/>
      <c r="F66" s="88">
        <f t="shared" si="1"/>
        <v>51</v>
      </c>
      <c r="G66" s="101" t="s">
        <v>172</v>
      </c>
      <c r="H66" s="96" t="s">
        <v>75</v>
      </c>
      <c r="I66" s="96" t="s">
        <v>80</v>
      </c>
      <c r="J66" s="96" t="s">
        <v>77</v>
      </c>
      <c r="K66" s="91">
        <f t="shared" si="0"/>
        <v>1</v>
      </c>
    </row>
    <row r="67" spans="1:11" ht="17.25" customHeight="1">
      <c r="A67" s="193"/>
      <c r="B67" s="167"/>
      <c r="C67" s="191"/>
      <c r="D67" s="172"/>
      <c r="E67" s="199"/>
      <c r="F67" s="88">
        <f t="shared" si="1"/>
        <v>52</v>
      </c>
      <c r="G67" s="52" t="s">
        <v>173</v>
      </c>
      <c r="H67" s="96" t="s">
        <v>75</v>
      </c>
      <c r="I67" s="96" t="s">
        <v>76</v>
      </c>
      <c r="J67" s="96" t="s">
        <v>77</v>
      </c>
      <c r="K67" s="91">
        <f t="shared" si="0"/>
        <v>1</v>
      </c>
    </row>
    <row r="68" spans="1:11" ht="17.25" customHeight="1">
      <c r="A68" s="193"/>
      <c r="B68" s="167"/>
      <c r="C68" s="191"/>
      <c r="D68" s="172"/>
      <c r="E68" s="199"/>
      <c r="F68" s="88">
        <f t="shared" si="1"/>
        <v>53</v>
      </c>
      <c r="G68" s="52" t="s">
        <v>174</v>
      </c>
      <c r="H68" s="96" t="s">
        <v>75</v>
      </c>
      <c r="I68" s="96" t="s">
        <v>80</v>
      </c>
      <c r="J68" s="96" t="s">
        <v>77</v>
      </c>
      <c r="K68" s="91">
        <f t="shared" si="0"/>
        <v>1</v>
      </c>
    </row>
    <row r="69" spans="1:11" ht="17.25" customHeight="1">
      <c r="A69" s="193"/>
      <c r="B69" s="167"/>
      <c r="C69" s="201"/>
      <c r="D69" s="173"/>
      <c r="E69" s="200"/>
      <c r="F69" s="88">
        <f t="shared" si="1"/>
        <v>54</v>
      </c>
      <c r="G69" s="52" t="s">
        <v>175</v>
      </c>
      <c r="H69" s="96" t="s">
        <v>75</v>
      </c>
      <c r="I69" s="96" t="s">
        <v>80</v>
      </c>
      <c r="J69" s="96" t="s">
        <v>77</v>
      </c>
      <c r="K69" s="91">
        <f t="shared" si="0"/>
        <v>1</v>
      </c>
    </row>
    <row r="70" spans="1:11" ht="17.25" customHeight="1">
      <c r="A70" s="193"/>
      <c r="B70" s="167"/>
      <c r="C70" s="190">
        <f>C65+1</f>
        <v>6</v>
      </c>
      <c r="D70" s="178" t="s">
        <v>176</v>
      </c>
      <c r="E70" s="198">
        <v>52</v>
      </c>
      <c r="F70" s="88">
        <f t="shared" si="1"/>
        <v>55</v>
      </c>
      <c r="G70" s="52" t="s">
        <v>177</v>
      </c>
      <c r="H70" s="96" t="s">
        <v>75</v>
      </c>
      <c r="I70" s="96" t="s">
        <v>76</v>
      </c>
      <c r="J70" s="96" t="s">
        <v>77</v>
      </c>
      <c r="K70" s="91">
        <f t="shared" si="0"/>
        <v>1</v>
      </c>
    </row>
    <row r="71" spans="1:11" ht="17.25" customHeight="1">
      <c r="A71" s="193"/>
      <c r="B71" s="167"/>
      <c r="C71" s="201"/>
      <c r="D71" s="173"/>
      <c r="E71" s="200"/>
      <c r="F71" s="88">
        <f t="shared" si="1"/>
        <v>56</v>
      </c>
      <c r="G71" s="52" t="s">
        <v>178</v>
      </c>
      <c r="H71" s="96" t="s">
        <v>75</v>
      </c>
      <c r="I71" s="96" t="s">
        <v>179</v>
      </c>
      <c r="J71" s="96" t="s">
        <v>77</v>
      </c>
      <c r="K71" s="91">
        <f t="shared" si="0"/>
        <v>1</v>
      </c>
    </row>
    <row r="72" spans="1:11" ht="17.25" customHeight="1">
      <c r="A72" s="193"/>
      <c r="B72" s="167"/>
      <c r="C72" s="190">
        <f>C70+1</f>
        <v>7</v>
      </c>
      <c r="D72" s="178" t="s">
        <v>180</v>
      </c>
      <c r="E72" s="198">
        <v>78</v>
      </c>
      <c r="F72" s="88">
        <f t="shared" si="1"/>
        <v>57</v>
      </c>
      <c r="G72" s="101" t="s">
        <v>181</v>
      </c>
      <c r="H72" s="96" t="s">
        <v>75</v>
      </c>
      <c r="I72" s="96" t="s">
        <v>80</v>
      </c>
      <c r="J72" s="96" t="s">
        <v>77</v>
      </c>
      <c r="K72" s="91">
        <f t="shared" si="0"/>
        <v>1</v>
      </c>
    </row>
    <row r="73" spans="1:11" ht="17.25" customHeight="1">
      <c r="A73" s="193"/>
      <c r="B73" s="167"/>
      <c r="C73" s="191"/>
      <c r="D73" s="172"/>
      <c r="E73" s="199"/>
      <c r="F73" s="88">
        <f t="shared" si="1"/>
        <v>58</v>
      </c>
      <c r="G73" s="52" t="s">
        <v>182</v>
      </c>
      <c r="H73" s="96" t="s">
        <v>75</v>
      </c>
      <c r="I73" s="96" t="s">
        <v>183</v>
      </c>
      <c r="J73" s="96" t="s">
        <v>100</v>
      </c>
      <c r="K73" s="91">
        <f t="shared" si="0"/>
        <v>0.5</v>
      </c>
    </row>
    <row r="74" spans="1:11" ht="33" customHeight="1">
      <c r="A74" s="193"/>
      <c r="B74" s="167"/>
      <c r="C74" s="104">
        <f>C72+1</f>
        <v>8</v>
      </c>
      <c r="D74" s="107" t="s">
        <v>31</v>
      </c>
      <c r="E74" s="113">
        <v>18</v>
      </c>
      <c r="F74" s="88">
        <f t="shared" si="1"/>
        <v>59</v>
      </c>
      <c r="G74" s="114" t="s">
        <v>184</v>
      </c>
      <c r="H74" s="115" t="s">
        <v>75</v>
      </c>
      <c r="I74" s="115" t="s">
        <v>185</v>
      </c>
      <c r="J74" s="115" t="s">
        <v>100</v>
      </c>
      <c r="K74" s="91">
        <f t="shared" si="0"/>
        <v>0.5</v>
      </c>
    </row>
    <row r="75" spans="1:11" ht="17.25" customHeight="1">
      <c r="A75" s="193"/>
      <c r="B75" s="167"/>
      <c r="C75" s="190">
        <f>C74+1</f>
        <v>9</v>
      </c>
      <c r="D75" s="178" t="s">
        <v>186</v>
      </c>
      <c r="E75" s="198">
        <v>79</v>
      </c>
      <c r="F75" s="116">
        <f>F74+1</f>
        <v>60</v>
      </c>
      <c r="G75" s="52" t="s">
        <v>187</v>
      </c>
      <c r="H75" s="96" t="s">
        <v>75</v>
      </c>
      <c r="I75" s="96" t="s">
        <v>188</v>
      </c>
      <c r="J75" s="96" t="s">
        <v>77</v>
      </c>
      <c r="K75" s="91">
        <f t="shared" si="0"/>
        <v>1</v>
      </c>
    </row>
    <row r="76" spans="1:11" ht="17.25" customHeight="1" thickBot="1">
      <c r="A76" s="193"/>
      <c r="B76" s="194"/>
      <c r="C76" s="201"/>
      <c r="D76" s="173"/>
      <c r="E76" s="200"/>
      <c r="F76" s="116">
        <f>F75+1</f>
        <v>61</v>
      </c>
      <c r="G76" s="52" t="s">
        <v>189</v>
      </c>
      <c r="H76" s="96" t="s">
        <v>75</v>
      </c>
      <c r="I76" s="96" t="s">
        <v>190</v>
      </c>
      <c r="J76" s="96" t="s">
        <v>77</v>
      </c>
      <c r="K76" s="91">
        <f t="shared" si="0"/>
        <v>1</v>
      </c>
    </row>
    <row r="77" spans="1:11" ht="17.25" customHeight="1">
      <c r="A77" s="193"/>
      <c r="B77" s="185" t="s">
        <v>191</v>
      </c>
      <c r="C77" s="117">
        <v>1</v>
      </c>
      <c r="D77" s="52" t="s">
        <v>192</v>
      </c>
      <c r="E77" s="118">
        <v>50</v>
      </c>
      <c r="F77" s="59">
        <f>F76+1</f>
        <v>62</v>
      </c>
      <c r="G77" s="101" t="s">
        <v>193</v>
      </c>
      <c r="H77" s="96" t="s">
        <v>125</v>
      </c>
      <c r="I77" s="96" t="s">
        <v>80</v>
      </c>
      <c r="J77" s="96" t="s">
        <v>77</v>
      </c>
      <c r="K77" s="91">
        <f aca="true" t="shared" si="2" ref="K77:K136">IF(J77="TC",1,IF(J77="MT",0.5,IF(J77="AS",0.25,0)))</f>
        <v>1</v>
      </c>
    </row>
    <row r="78" spans="1:11" ht="17.25" customHeight="1">
      <c r="A78" s="193"/>
      <c r="B78" s="186"/>
      <c r="C78" s="203">
        <f>C77+1</f>
        <v>2</v>
      </c>
      <c r="D78" s="206" t="s">
        <v>37</v>
      </c>
      <c r="E78" s="209">
        <v>175</v>
      </c>
      <c r="F78" s="59">
        <f>F77+1</f>
        <v>63</v>
      </c>
      <c r="G78" s="52" t="s">
        <v>194</v>
      </c>
      <c r="H78" s="96" t="s">
        <v>75</v>
      </c>
      <c r="I78" s="96" t="s">
        <v>80</v>
      </c>
      <c r="J78" s="96" t="s">
        <v>77</v>
      </c>
      <c r="K78" s="91">
        <f t="shared" si="2"/>
        <v>1</v>
      </c>
    </row>
    <row r="79" spans="1:11" ht="17.25" customHeight="1">
      <c r="A79" s="193"/>
      <c r="B79" s="186"/>
      <c r="C79" s="204"/>
      <c r="D79" s="207"/>
      <c r="E79" s="210"/>
      <c r="F79" s="59">
        <f aca="true" t="shared" si="3" ref="F79:F100">F78+1</f>
        <v>64</v>
      </c>
      <c r="G79" s="52" t="s">
        <v>195</v>
      </c>
      <c r="H79" s="96" t="s">
        <v>75</v>
      </c>
      <c r="I79" s="96" t="s">
        <v>196</v>
      </c>
      <c r="J79" s="96" t="s">
        <v>81</v>
      </c>
      <c r="K79" s="91">
        <f t="shared" si="2"/>
        <v>0.25</v>
      </c>
    </row>
    <row r="80" spans="1:11" ht="17.25" customHeight="1">
      <c r="A80" s="193"/>
      <c r="B80" s="186"/>
      <c r="C80" s="205"/>
      <c r="D80" s="208"/>
      <c r="E80" s="211"/>
      <c r="F80" s="59">
        <f t="shared" si="3"/>
        <v>65</v>
      </c>
      <c r="G80" s="52" t="s">
        <v>197</v>
      </c>
      <c r="H80" s="96" t="s">
        <v>75</v>
      </c>
      <c r="I80" s="96" t="s">
        <v>80</v>
      </c>
      <c r="J80" s="96" t="s">
        <v>81</v>
      </c>
      <c r="K80" s="91">
        <f t="shared" si="2"/>
        <v>0.25</v>
      </c>
    </row>
    <row r="81" spans="1:11" ht="17.25" customHeight="1">
      <c r="A81" s="193"/>
      <c r="B81" s="186"/>
      <c r="C81" s="212">
        <f>C78+1</f>
        <v>3</v>
      </c>
      <c r="D81" s="206" t="s">
        <v>163</v>
      </c>
      <c r="E81" s="209">
        <v>136</v>
      </c>
      <c r="F81" s="59">
        <f t="shared" si="3"/>
        <v>66</v>
      </c>
      <c r="G81" s="52" t="s">
        <v>198</v>
      </c>
      <c r="H81" s="96" t="s">
        <v>75</v>
      </c>
      <c r="I81" s="96" t="s">
        <v>80</v>
      </c>
      <c r="J81" s="96" t="s">
        <v>77</v>
      </c>
      <c r="K81" s="91">
        <f t="shared" si="2"/>
        <v>1</v>
      </c>
    </row>
    <row r="82" spans="1:11" ht="17.25" customHeight="1">
      <c r="A82" s="193"/>
      <c r="B82" s="186"/>
      <c r="C82" s="213"/>
      <c r="D82" s="207"/>
      <c r="E82" s="210"/>
      <c r="F82" s="59">
        <f t="shared" si="3"/>
        <v>67</v>
      </c>
      <c r="G82" s="52" t="s">
        <v>199</v>
      </c>
      <c r="H82" s="96" t="s">
        <v>98</v>
      </c>
      <c r="I82" s="96" t="s">
        <v>128</v>
      </c>
      <c r="J82" s="96" t="s">
        <v>77</v>
      </c>
      <c r="K82" s="91">
        <f t="shared" si="2"/>
        <v>1</v>
      </c>
    </row>
    <row r="83" spans="1:11" ht="17.25" customHeight="1">
      <c r="A83" s="193"/>
      <c r="B83" s="186"/>
      <c r="C83" s="213"/>
      <c r="D83" s="207"/>
      <c r="E83" s="210"/>
      <c r="F83" s="59">
        <f t="shared" si="3"/>
        <v>68</v>
      </c>
      <c r="G83" s="52" t="s">
        <v>200</v>
      </c>
      <c r="H83" s="96" t="s">
        <v>125</v>
      </c>
      <c r="I83" s="96" t="s">
        <v>201</v>
      </c>
      <c r="J83" s="96" t="s">
        <v>77</v>
      </c>
      <c r="K83" s="91">
        <f t="shared" si="2"/>
        <v>1</v>
      </c>
    </row>
    <row r="84" spans="1:11" ht="17.25" customHeight="1">
      <c r="A84" s="193"/>
      <c r="B84" s="186"/>
      <c r="C84" s="214"/>
      <c r="D84" s="208"/>
      <c r="E84" s="211"/>
      <c r="F84" s="59">
        <f t="shared" si="3"/>
        <v>69</v>
      </c>
      <c r="G84" s="52" t="s">
        <v>202</v>
      </c>
      <c r="H84" s="96" t="s">
        <v>75</v>
      </c>
      <c r="I84" s="96" t="s">
        <v>80</v>
      </c>
      <c r="J84" s="96" t="s">
        <v>77</v>
      </c>
      <c r="K84" s="91">
        <f t="shared" si="2"/>
        <v>1</v>
      </c>
    </row>
    <row r="85" spans="1:11" ht="17.25" customHeight="1">
      <c r="A85" s="193"/>
      <c r="B85" s="186"/>
      <c r="C85" s="119">
        <f>C81+1</f>
        <v>4</v>
      </c>
      <c r="D85" s="52" t="s">
        <v>170</v>
      </c>
      <c r="E85" s="118">
        <v>85</v>
      </c>
      <c r="F85" s="59">
        <f t="shared" si="3"/>
        <v>70</v>
      </c>
      <c r="G85" s="52" t="s">
        <v>203</v>
      </c>
      <c r="H85" s="96" t="s">
        <v>75</v>
      </c>
      <c r="I85" s="96" t="s">
        <v>80</v>
      </c>
      <c r="J85" s="96" t="s">
        <v>81</v>
      </c>
      <c r="K85" s="91">
        <f t="shared" si="2"/>
        <v>0.25</v>
      </c>
    </row>
    <row r="86" spans="1:11" ht="17.25" customHeight="1">
      <c r="A86" s="193"/>
      <c r="B86" s="186"/>
      <c r="C86" s="203">
        <f>C85+1</f>
        <v>5</v>
      </c>
      <c r="D86" s="215" t="s">
        <v>204</v>
      </c>
      <c r="E86" s="209">
        <v>8</v>
      </c>
      <c r="F86" s="59">
        <f t="shared" si="3"/>
        <v>71</v>
      </c>
      <c r="G86" s="52" t="s">
        <v>205</v>
      </c>
      <c r="H86" s="96" t="s">
        <v>98</v>
      </c>
      <c r="I86" s="96" t="s">
        <v>80</v>
      </c>
      <c r="J86" s="96" t="s">
        <v>77</v>
      </c>
      <c r="K86" s="91">
        <f t="shared" si="2"/>
        <v>1</v>
      </c>
    </row>
    <row r="87" spans="1:11" ht="17.25" customHeight="1">
      <c r="A87" s="193"/>
      <c r="B87" s="186"/>
      <c r="C87" s="205"/>
      <c r="D87" s="216"/>
      <c r="E87" s="211"/>
      <c r="F87" s="59">
        <f t="shared" si="3"/>
        <v>72</v>
      </c>
      <c r="G87" s="52" t="s">
        <v>206</v>
      </c>
      <c r="H87" s="96" t="s">
        <v>75</v>
      </c>
      <c r="I87" s="96" t="s">
        <v>80</v>
      </c>
      <c r="J87" s="96" t="s">
        <v>81</v>
      </c>
      <c r="K87" s="91">
        <f t="shared" si="2"/>
        <v>0.25</v>
      </c>
    </row>
    <row r="88" spans="1:11" ht="17.25" customHeight="1">
      <c r="A88" s="193"/>
      <c r="B88" s="186"/>
      <c r="C88" s="203">
        <f>C86+1</f>
        <v>6</v>
      </c>
      <c r="D88" s="206" t="s">
        <v>176</v>
      </c>
      <c r="E88" s="209">
        <v>35</v>
      </c>
      <c r="F88" s="59">
        <f t="shared" si="3"/>
        <v>73</v>
      </c>
      <c r="G88" s="52" t="s">
        <v>207</v>
      </c>
      <c r="H88" s="96" t="s">
        <v>75</v>
      </c>
      <c r="I88" s="96" t="s">
        <v>80</v>
      </c>
      <c r="J88" s="96" t="s">
        <v>77</v>
      </c>
      <c r="K88" s="91">
        <f t="shared" si="2"/>
        <v>1</v>
      </c>
    </row>
    <row r="89" spans="1:11" ht="17.25" customHeight="1">
      <c r="A89" s="193"/>
      <c r="B89" s="186"/>
      <c r="C89" s="205"/>
      <c r="D89" s="208"/>
      <c r="E89" s="211"/>
      <c r="F89" s="59">
        <f t="shared" si="3"/>
        <v>74</v>
      </c>
      <c r="G89" s="52" t="s">
        <v>208</v>
      </c>
      <c r="H89" s="96" t="s">
        <v>75</v>
      </c>
      <c r="I89" s="96" t="s">
        <v>80</v>
      </c>
      <c r="J89" s="96" t="s">
        <v>100</v>
      </c>
      <c r="K89" s="91">
        <f t="shared" si="2"/>
        <v>0.5</v>
      </c>
    </row>
    <row r="90" spans="1:11" ht="17.25" customHeight="1">
      <c r="A90" s="193"/>
      <c r="B90" s="186"/>
      <c r="C90" s="119">
        <f>C88+1</f>
        <v>7</v>
      </c>
      <c r="D90" s="52" t="s">
        <v>180</v>
      </c>
      <c r="E90" s="118">
        <v>48</v>
      </c>
      <c r="F90" s="59">
        <f t="shared" si="3"/>
        <v>75</v>
      </c>
      <c r="G90" s="52" t="s">
        <v>209</v>
      </c>
      <c r="H90" s="96" t="s">
        <v>75</v>
      </c>
      <c r="I90" s="96" t="s">
        <v>210</v>
      </c>
      <c r="J90" s="96" t="s">
        <v>77</v>
      </c>
      <c r="K90" s="91">
        <f t="shared" si="2"/>
        <v>1</v>
      </c>
    </row>
    <row r="91" spans="1:11" ht="17.25" customHeight="1">
      <c r="A91" s="193"/>
      <c r="B91" s="186"/>
      <c r="C91" s="203">
        <f>C90+1</f>
        <v>8</v>
      </c>
      <c r="D91" s="206" t="s">
        <v>31</v>
      </c>
      <c r="E91" s="209">
        <v>0</v>
      </c>
      <c r="F91" s="59">
        <f t="shared" si="3"/>
        <v>76</v>
      </c>
      <c r="G91" s="52" t="s">
        <v>211</v>
      </c>
      <c r="H91" s="96" t="s">
        <v>98</v>
      </c>
      <c r="I91" s="96" t="s">
        <v>212</v>
      </c>
      <c r="J91" s="96" t="s">
        <v>100</v>
      </c>
      <c r="K91" s="91">
        <f t="shared" si="2"/>
        <v>0.5</v>
      </c>
    </row>
    <row r="92" spans="1:11" ht="17.25" customHeight="1" thickBot="1">
      <c r="A92" s="193"/>
      <c r="B92" s="202"/>
      <c r="C92" s="205"/>
      <c r="D92" s="208"/>
      <c r="E92" s="211"/>
      <c r="F92" s="59">
        <f t="shared" si="3"/>
        <v>77</v>
      </c>
      <c r="G92" s="52" t="s">
        <v>213</v>
      </c>
      <c r="H92" s="96" t="s">
        <v>98</v>
      </c>
      <c r="I92" s="96" t="s">
        <v>80</v>
      </c>
      <c r="J92" s="96" t="s">
        <v>81</v>
      </c>
      <c r="K92" s="91">
        <f t="shared" si="2"/>
        <v>0.25</v>
      </c>
    </row>
    <row r="93" spans="1:11" ht="17.25" customHeight="1" thickBot="1">
      <c r="A93" s="193"/>
      <c r="B93" s="187" t="s">
        <v>214</v>
      </c>
      <c r="C93" s="99">
        <v>1</v>
      </c>
      <c r="D93" s="120" t="s">
        <v>192</v>
      </c>
      <c r="E93" s="118">
        <v>33</v>
      </c>
      <c r="F93" s="59">
        <f t="shared" si="3"/>
        <v>78</v>
      </c>
      <c r="G93" s="52" t="s">
        <v>215</v>
      </c>
      <c r="H93" s="96" t="s">
        <v>75</v>
      </c>
      <c r="I93" s="96" t="s">
        <v>80</v>
      </c>
      <c r="J93" s="96" t="s">
        <v>100</v>
      </c>
      <c r="K93" s="91">
        <f t="shared" si="2"/>
        <v>0.5</v>
      </c>
    </row>
    <row r="94" spans="1:11" ht="17.25" customHeight="1">
      <c r="A94" s="193"/>
      <c r="B94" s="188"/>
      <c r="C94" s="217">
        <f>C93+1</f>
        <v>2</v>
      </c>
      <c r="D94" s="206" t="s">
        <v>37</v>
      </c>
      <c r="E94" s="209">
        <v>58</v>
      </c>
      <c r="F94" s="59">
        <f t="shared" si="3"/>
        <v>79</v>
      </c>
      <c r="G94" s="52" t="s">
        <v>216</v>
      </c>
      <c r="H94" s="96" t="s">
        <v>75</v>
      </c>
      <c r="I94" s="96" t="s">
        <v>80</v>
      </c>
      <c r="J94" s="96" t="s">
        <v>81</v>
      </c>
      <c r="K94" s="91">
        <f t="shared" si="2"/>
        <v>0.25</v>
      </c>
    </row>
    <row r="95" spans="1:11" ht="17.25" customHeight="1">
      <c r="A95" s="193"/>
      <c r="B95" s="188"/>
      <c r="C95" s="218"/>
      <c r="D95" s="207"/>
      <c r="E95" s="210"/>
      <c r="F95" s="59">
        <f t="shared" si="3"/>
        <v>80</v>
      </c>
      <c r="G95" s="52" t="s">
        <v>217</v>
      </c>
      <c r="H95" s="96" t="s">
        <v>75</v>
      </c>
      <c r="I95" s="96" t="s">
        <v>80</v>
      </c>
      <c r="J95" s="96" t="s">
        <v>81</v>
      </c>
      <c r="K95" s="91">
        <f t="shared" si="2"/>
        <v>0.25</v>
      </c>
    </row>
    <row r="96" spans="1:11" ht="17.25" customHeight="1">
      <c r="A96" s="193"/>
      <c r="B96" s="188"/>
      <c r="C96" s="219"/>
      <c r="D96" s="208"/>
      <c r="E96" s="211"/>
      <c r="F96" s="59">
        <f t="shared" si="3"/>
        <v>81</v>
      </c>
      <c r="G96" s="52" t="s">
        <v>218</v>
      </c>
      <c r="H96" s="96" t="s">
        <v>125</v>
      </c>
      <c r="I96" s="96" t="s">
        <v>219</v>
      </c>
      <c r="J96" s="96" t="s">
        <v>81</v>
      </c>
      <c r="K96" s="91">
        <f t="shared" si="2"/>
        <v>0.25</v>
      </c>
    </row>
    <row r="97" spans="1:11" ht="17.25" customHeight="1">
      <c r="A97" s="193"/>
      <c r="B97" s="188"/>
      <c r="C97" s="119">
        <f>C93+1</f>
        <v>2</v>
      </c>
      <c r="D97" s="52" t="s">
        <v>170</v>
      </c>
      <c r="E97" s="118">
        <v>37</v>
      </c>
      <c r="F97" s="59">
        <f t="shared" si="3"/>
        <v>82</v>
      </c>
      <c r="G97" s="52" t="s">
        <v>220</v>
      </c>
      <c r="H97" s="96" t="s">
        <v>75</v>
      </c>
      <c r="I97" s="96" t="s">
        <v>80</v>
      </c>
      <c r="J97" s="96" t="s">
        <v>77</v>
      </c>
      <c r="K97" s="91">
        <f t="shared" si="2"/>
        <v>1</v>
      </c>
    </row>
    <row r="98" spans="1:11" ht="17.25" customHeight="1">
      <c r="A98" s="193"/>
      <c r="B98" s="188"/>
      <c r="C98" s="119">
        <f>C97+1</f>
        <v>3</v>
      </c>
      <c r="D98" s="52" t="s">
        <v>163</v>
      </c>
      <c r="E98" s="118">
        <v>89</v>
      </c>
      <c r="F98" s="59">
        <f t="shared" si="3"/>
        <v>83</v>
      </c>
      <c r="G98" s="52" t="s">
        <v>221</v>
      </c>
      <c r="H98" s="96" t="s">
        <v>125</v>
      </c>
      <c r="I98" s="96" t="s">
        <v>80</v>
      </c>
      <c r="J98" s="96" t="s">
        <v>77</v>
      </c>
      <c r="K98" s="91">
        <f t="shared" si="2"/>
        <v>1</v>
      </c>
    </row>
    <row r="99" spans="1:11" ht="17.25" customHeight="1">
      <c r="A99" s="193"/>
      <c r="B99" s="188"/>
      <c r="C99" s="212">
        <f>C98+1</f>
        <v>4</v>
      </c>
      <c r="D99" s="220" t="s">
        <v>186</v>
      </c>
      <c r="E99" s="198">
        <v>85</v>
      </c>
      <c r="F99" s="59">
        <f t="shared" si="3"/>
        <v>84</v>
      </c>
      <c r="G99" s="52" t="s">
        <v>222</v>
      </c>
      <c r="H99" s="96" t="s">
        <v>75</v>
      </c>
      <c r="I99" s="96" t="s">
        <v>80</v>
      </c>
      <c r="J99" s="96" t="s">
        <v>77</v>
      </c>
      <c r="K99" s="91">
        <f t="shared" si="2"/>
        <v>1</v>
      </c>
    </row>
    <row r="100" spans="1:11" ht="17.25" customHeight="1" thickBot="1">
      <c r="A100" s="193"/>
      <c r="B100" s="189"/>
      <c r="C100" s="214"/>
      <c r="D100" s="221"/>
      <c r="E100" s="200"/>
      <c r="F100" s="59">
        <f t="shared" si="3"/>
        <v>85</v>
      </c>
      <c r="G100" s="52" t="s">
        <v>223</v>
      </c>
      <c r="H100" s="96" t="s">
        <v>98</v>
      </c>
      <c r="I100" s="96" t="s">
        <v>80</v>
      </c>
      <c r="J100" s="96" t="s">
        <v>100</v>
      </c>
      <c r="K100" s="91">
        <f t="shared" si="2"/>
        <v>0.5</v>
      </c>
    </row>
    <row r="101" spans="1:11" ht="33">
      <c r="A101" s="247" t="s">
        <v>8</v>
      </c>
      <c r="B101" s="251" t="s">
        <v>224</v>
      </c>
      <c r="C101" s="121">
        <v>1</v>
      </c>
      <c r="D101" s="62" t="s">
        <v>225</v>
      </c>
      <c r="E101" s="60">
        <v>24</v>
      </c>
      <c r="F101" s="59">
        <f>F100+1</f>
        <v>86</v>
      </c>
      <c r="G101" s="122" t="s">
        <v>226</v>
      </c>
      <c r="H101" s="123" t="s">
        <v>75</v>
      </c>
      <c r="I101" s="123" t="s">
        <v>80</v>
      </c>
      <c r="J101" s="123" t="s">
        <v>77</v>
      </c>
      <c r="K101" s="91">
        <f t="shared" si="2"/>
        <v>1</v>
      </c>
    </row>
    <row r="102" spans="1:11" ht="16.5">
      <c r="A102" s="248"/>
      <c r="B102" s="252"/>
      <c r="C102" s="234">
        <f>C101+1</f>
        <v>2</v>
      </c>
      <c r="D102" s="236" t="s">
        <v>28</v>
      </c>
      <c r="E102" s="222">
        <v>24</v>
      </c>
      <c r="F102" s="223"/>
      <c r="G102" s="228" t="s">
        <v>126</v>
      </c>
      <c r="H102" s="229"/>
      <c r="I102" s="230"/>
      <c r="J102" s="230"/>
      <c r="K102" s="231">
        <f t="shared" si="2"/>
        <v>0</v>
      </c>
    </row>
    <row r="103" spans="1:11" ht="16.5">
      <c r="A103" s="248"/>
      <c r="B103" s="252"/>
      <c r="C103" s="235"/>
      <c r="D103" s="236"/>
      <c r="E103" s="222"/>
      <c r="F103" s="222"/>
      <c r="G103" s="228"/>
      <c r="H103" s="230"/>
      <c r="I103" s="230"/>
      <c r="J103" s="230"/>
      <c r="K103" s="232"/>
    </row>
    <row r="104" spans="1:11" ht="16.5">
      <c r="A104" s="248"/>
      <c r="B104" s="252"/>
      <c r="C104" s="235"/>
      <c r="D104" s="236"/>
      <c r="E104" s="222"/>
      <c r="F104" s="222"/>
      <c r="G104" s="228"/>
      <c r="H104" s="230"/>
      <c r="I104" s="230"/>
      <c r="J104" s="230"/>
      <c r="K104" s="233"/>
    </row>
    <row r="105" spans="1:11" ht="16.5">
      <c r="A105" s="248"/>
      <c r="B105" s="253"/>
      <c r="C105" s="203"/>
      <c r="D105" s="206" t="s">
        <v>227</v>
      </c>
      <c r="E105" s="209"/>
      <c r="F105" s="59">
        <f>F101+1</f>
        <v>87</v>
      </c>
      <c r="G105" s="122" t="s">
        <v>228</v>
      </c>
      <c r="H105" s="124" t="s">
        <v>75</v>
      </c>
      <c r="I105" s="124" t="s">
        <v>80</v>
      </c>
      <c r="J105" s="124" t="s">
        <v>77</v>
      </c>
      <c r="K105" s="91">
        <f t="shared" si="2"/>
        <v>1</v>
      </c>
    </row>
    <row r="106" spans="1:11" ht="16.5">
      <c r="A106" s="248"/>
      <c r="B106" s="253"/>
      <c r="C106" s="204"/>
      <c r="D106" s="207"/>
      <c r="E106" s="210"/>
      <c r="F106" s="59">
        <f>F105+1</f>
        <v>88</v>
      </c>
      <c r="G106" s="122" t="s">
        <v>229</v>
      </c>
      <c r="H106" s="124" t="s">
        <v>98</v>
      </c>
      <c r="I106" s="124" t="s">
        <v>166</v>
      </c>
      <c r="J106" s="124" t="s">
        <v>77</v>
      </c>
      <c r="K106" s="91">
        <f t="shared" si="2"/>
        <v>1</v>
      </c>
    </row>
    <row r="107" spans="1:11" ht="16.5">
      <c r="A107" s="248"/>
      <c r="B107" s="253"/>
      <c r="C107" s="204"/>
      <c r="D107" s="207"/>
      <c r="E107" s="210"/>
      <c r="F107" s="59">
        <f>F106+1</f>
        <v>89</v>
      </c>
      <c r="G107" s="122" t="s">
        <v>230</v>
      </c>
      <c r="H107" s="124" t="s">
        <v>75</v>
      </c>
      <c r="I107" s="124" t="s">
        <v>231</v>
      </c>
      <c r="J107" s="124" t="s">
        <v>77</v>
      </c>
      <c r="K107" s="91">
        <f t="shared" si="2"/>
        <v>1</v>
      </c>
    </row>
    <row r="108" spans="1:11" ht="16.5">
      <c r="A108" s="248"/>
      <c r="B108" s="253"/>
      <c r="C108" s="204"/>
      <c r="D108" s="207"/>
      <c r="E108" s="210"/>
      <c r="F108" s="59">
        <f>F107+1</f>
        <v>90</v>
      </c>
      <c r="G108" s="122" t="s">
        <v>232</v>
      </c>
      <c r="H108" s="124" t="s">
        <v>125</v>
      </c>
      <c r="I108" s="124" t="s">
        <v>233</v>
      </c>
      <c r="J108" s="124" t="s">
        <v>77</v>
      </c>
      <c r="K108" s="91">
        <f t="shared" si="2"/>
        <v>1</v>
      </c>
    </row>
    <row r="109" spans="1:11" ht="16.5">
      <c r="A109" s="248"/>
      <c r="B109" s="253"/>
      <c r="C109" s="204"/>
      <c r="D109" s="207"/>
      <c r="E109" s="210"/>
      <c r="F109" s="59">
        <f>F108+1</f>
        <v>91</v>
      </c>
      <c r="G109" s="122" t="s">
        <v>234</v>
      </c>
      <c r="H109" s="124" t="s">
        <v>75</v>
      </c>
      <c r="I109" s="124" t="s">
        <v>80</v>
      </c>
      <c r="J109" s="124" t="s">
        <v>81</v>
      </c>
      <c r="K109" s="91">
        <f t="shared" si="2"/>
        <v>0.25</v>
      </c>
    </row>
    <row r="110" spans="1:11" ht="16.5">
      <c r="A110" s="248"/>
      <c r="B110" s="253"/>
      <c r="C110" s="204"/>
      <c r="D110" s="207"/>
      <c r="E110" s="210"/>
      <c r="F110" s="59">
        <f>F109+1</f>
        <v>92</v>
      </c>
      <c r="G110" s="122" t="s">
        <v>235</v>
      </c>
      <c r="H110" s="124" t="s">
        <v>75</v>
      </c>
      <c r="I110" s="124" t="s">
        <v>80</v>
      </c>
      <c r="J110" s="124" t="s">
        <v>81</v>
      </c>
      <c r="K110" s="91">
        <f t="shared" si="2"/>
        <v>0.25</v>
      </c>
    </row>
    <row r="111" spans="1:11" ht="16.5">
      <c r="A111" s="248"/>
      <c r="B111" s="253"/>
      <c r="C111" s="204"/>
      <c r="D111" s="207"/>
      <c r="E111" s="210"/>
      <c r="F111" s="59">
        <f aca="true" t="shared" si="4" ref="F111:F132">F110+1</f>
        <v>93</v>
      </c>
      <c r="G111" s="122" t="s">
        <v>236</v>
      </c>
      <c r="H111" s="124" t="s">
        <v>98</v>
      </c>
      <c r="I111" s="124" t="s">
        <v>237</v>
      </c>
      <c r="J111" s="124" t="s">
        <v>81</v>
      </c>
      <c r="K111" s="91">
        <f t="shared" si="2"/>
        <v>0.25</v>
      </c>
    </row>
    <row r="112" spans="1:11" ht="16.5">
      <c r="A112" s="248"/>
      <c r="B112" s="253"/>
      <c r="C112" s="204"/>
      <c r="D112" s="207"/>
      <c r="E112" s="210"/>
      <c r="F112" s="59">
        <f t="shared" si="4"/>
        <v>94</v>
      </c>
      <c r="G112" s="122" t="s">
        <v>238</v>
      </c>
      <c r="H112" s="124" t="s">
        <v>98</v>
      </c>
      <c r="I112" s="124" t="s">
        <v>183</v>
      </c>
      <c r="J112" s="124" t="s">
        <v>81</v>
      </c>
      <c r="K112" s="91">
        <f t="shared" si="2"/>
        <v>0.25</v>
      </c>
    </row>
    <row r="113" spans="1:11" ht="16.5">
      <c r="A113" s="248"/>
      <c r="B113" s="253"/>
      <c r="C113" s="204"/>
      <c r="D113" s="207"/>
      <c r="E113" s="210"/>
      <c r="F113" s="59">
        <f t="shared" si="4"/>
        <v>95</v>
      </c>
      <c r="G113" s="122" t="s">
        <v>239</v>
      </c>
      <c r="H113" s="124" t="s">
        <v>98</v>
      </c>
      <c r="I113" s="124" t="s">
        <v>237</v>
      </c>
      <c r="J113" s="124" t="s">
        <v>81</v>
      </c>
      <c r="K113" s="91">
        <f t="shared" si="2"/>
        <v>0.25</v>
      </c>
    </row>
    <row r="114" spans="1:11" ht="16.5">
      <c r="A114" s="248"/>
      <c r="B114" s="253"/>
      <c r="C114" s="204"/>
      <c r="D114" s="207"/>
      <c r="E114" s="210"/>
      <c r="F114" s="59">
        <f t="shared" si="4"/>
        <v>96</v>
      </c>
      <c r="G114" s="122" t="s">
        <v>240</v>
      </c>
      <c r="H114" s="124" t="s">
        <v>98</v>
      </c>
      <c r="I114" s="124"/>
      <c r="J114" s="124" t="s">
        <v>81</v>
      </c>
      <c r="K114" s="91">
        <f t="shared" si="2"/>
        <v>0.25</v>
      </c>
    </row>
    <row r="115" spans="1:11" ht="33">
      <c r="A115" s="248"/>
      <c r="B115" s="253"/>
      <c r="C115" s="204"/>
      <c r="D115" s="207"/>
      <c r="E115" s="210"/>
      <c r="F115" s="59">
        <f t="shared" si="4"/>
        <v>97</v>
      </c>
      <c r="G115" s="122" t="s">
        <v>241</v>
      </c>
      <c r="H115" s="124" t="s">
        <v>75</v>
      </c>
      <c r="I115" s="124" t="s">
        <v>80</v>
      </c>
      <c r="J115" s="124" t="s">
        <v>81</v>
      </c>
      <c r="K115" s="91">
        <f t="shared" si="2"/>
        <v>0.25</v>
      </c>
    </row>
    <row r="116" spans="1:11" ht="16.5">
      <c r="A116" s="248"/>
      <c r="B116" s="253"/>
      <c r="C116" s="204"/>
      <c r="D116" s="207"/>
      <c r="E116" s="210"/>
      <c r="F116" s="59">
        <f t="shared" si="4"/>
        <v>98</v>
      </c>
      <c r="G116" s="122" t="s">
        <v>242</v>
      </c>
      <c r="H116" s="124" t="s">
        <v>98</v>
      </c>
      <c r="I116" s="124" t="s">
        <v>243</v>
      </c>
      <c r="J116" s="124" t="s">
        <v>81</v>
      </c>
      <c r="K116" s="91">
        <f t="shared" si="2"/>
        <v>0.25</v>
      </c>
    </row>
    <row r="117" spans="1:11" ht="16.5">
      <c r="A117" s="248"/>
      <c r="B117" s="253"/>
      <c r="C117" s="204"/>
      <c r="D117" s="207"/>
      <c r="E117" s="210"/>
      <c r="F117" s="59">
        <f t="shared" si="4"/>
        <v>99</v>
      </c>
      <c r="G117" s="122" t="s">
        <v>244</v>
      </c>
      <c r="H117" s="124" t="s">
        <v>98</v>
      </c>
      <c r="I117" s="124" t="s">
        <v>237</v>
      </c>
      <c r="J117" s="124" t="s">
        <v>81</v>
      </c>
      <c r="K117" s="91">
        <f t="shared" si="2"/>
        <v>0.25</v>
      </c>
    </row>
    <row r="118" spans="1:11" ht="16.5">
      <c r="A118" s="248"/>
      <c r="B118" s="253"/>
      <c r="C118" s="205"/>
      <c r="D118" s="208"/>
      <c r="E118" s="211"/>
      <c r="F118" s="59">
        <f t="shared" si="4"/>
        <v>100</v>
      </c>
      <c r="G118" s="122" t="s">
        <v>245</v>
      </c>
      <c r="H118" s="124" t="s">
        <v>125</v>
      </c>
      <c r="I118" s="124" t="s">
        <v>246</v>
      </c>
      <c r="J118" s="124" t="s">
        <v>77</v>
      </c>
      <c r="K118" s="91">
        <f t="shared" si="2"/>
        <v>1</v>
      </c>
    </row>
    <row r="119" spans="1:11" ht="16.5">
      <c r="A119" s="248"/>
      <c r="B119" s="254"/>
      <c r="C119" s="203">
        <f>C104+1</f>
        <v>1</v>
      </c>
      <c r="D119" s="206" t="s">
        <v>25</v>
      </c>
      <c r="E119" s="209">
        <v>298</v>
      </c>
      <c r="F119" s="59">
        <f t="shared" si="4"/>
        <v>101</v>
      </c>
      <c r="G119" s="122" t="s">
        <v>247</v>
      </c>
      <c r="H119" s="96" t="s">
        <v>75</v>
      </c>
      <c r="I119" s="96" t="s">
        <v>80</v>
      </c>
      <c r="J119" s="96" t="s">
        <v>77</v>
      </c>
      <c r="K119" s="91">
        <f t="shared" si="2"/>
        <v>1</v>
      </c>
    </row>
    <row r="120" spans="1:11" ht="16.5">
      <c r="A120" s="248"/>
      <c r="B120" s="254"/>
      <c r="C120" s="205"/>
      <c r="D120" s="208"/>
      <c r="E120" s="211"/>
      <c r="F120" s="59">
        <f t="shared" si="4"/>
        <v>102</v>
      </c>
      <c r="G120" s="125" t="s">
        <v>248</v>
      </c>
      <c r="H120" s="96" t="s">
        <v>125</v>
      </c>
      <c r="I120" s="96" t="s">
        <v>169</v>
      </c>
      <c r="J120" s="96" t="s">
        <v>81</v>
      </c>
      <c r="K120" s="91">
        <f t="shared" si="2"/>
        <v>0.25</v>
      </c>
    </row>
    <row r="121" spans="1:11" ht="17.25" thickBot="1">
      <c r="A121" s="248"/>
      <c r="B121" s="254"/>
      <c r="C121" s="119">
        <f>C119+1</f>
        <v>2</v>
      </c>
      <c r="D121" s="52" t="s">
        <v>27</v>
      </c>
      <c r="E121" s="118">
        <v>28</v>
      </c>
      <c r="F121" s="59">
        <f t="shared" si="4"/>
        <v>103</v>
      </c>
      <c r="G121" s="52" t="s">
        <v>249</v>
      </c>
      <c r="H121" s="96" t="s">
        <v>125</v>
      </c>
      <c r="I121" s="96" t="s">
        <v>250</v>
      </c>
      <c r="J121" s="96" t="s">
        <v>81</v>
      </c>
      <c r="K121" s="91">
        <f t="shared" si="2"/>
        <v>0.25</v>
      </c>
    </row>
    <row r="122" spans="1:11" ht="16.5">
      <c r="A122" s="249"/>
      <c r="B122" s="224" t="s">
        <v>251</v>
      </c>
      <c r="C122" s="117">
        <v>1</v>
      </c>
      <c r="D122" s="52" t="s">
        <v>252</v>
      </c>
      <c r="E122" s="118">
        <f>'[1]Inventario Programas Académicos'!F28</f>
        <v>10</v>
      </c>
      <c r="F122" s="59">
        <f t="shared" si="4"/>
        <v>104</v>
      </c>
      <c r="G122" s="52" t="s">
        <v>253</v>
      </c>
      <c r="H122" s="96" t="s">
        <v>98</v>
      </c>
      <c r="I122" s="96" t="s">
        <v>254</v>
      </c>
      <c r="J122" s="96" t="s">
        <v>77</v>
      </c>
      <c r="K122" s="91">
        <f t="shared" si="2"/>
        <v>1</v>
      </c>
    </row>
    <row r="123" spans="1:11" ht="16.5">
      <c r="A123" s="249"/>
      <c r="B123" s="225"/>
      <c r="C123" s="126">
        <f>C122+1</f>
        <v>2</v>
      </c>
      <c r="D123" s="127" t="s">
        <v>25</v>
      </c>
      <c r="E123" s="128">
        <v>242</v>
      </c>
      <c r="F123" s="59">
        <f t="shared" si="4"/>
        <v>105</v>
      </c>
      <c r="G123" s="52" t="s">
        <v>255</v>
      </c>
      <c r="H123" s="129" t="s">
        <v>75</v>
      </c>
      <c r="I123" s="129" t="s">
        <v>80</v>
      </c>
      <c r="J123" s="129" t="s">
        <v>81</v>
      </c>
      <c r="K123" s="91">
        <f t="shared" si="2"/>
        <v>0.25</v>
      </c>
    </row>
    <row r="124" spans="1:11" ht="16.5">
      <c r="A124" s="249"/>
      <c r="B124" s="226"/>
      <c r="C124" s="242">
        <f>C123+1</f>
        <v>3</v>
      </c>
      <c r="D124" s="243" t="s">
        <v>256</v>
      </c>
      <c r="E124" s="222">
        <v>146</v>
      </c>
      <c r="F124" s="59">
        <f t="shared" si="4"/>
        <v>106</v>
      </c>
      <c r="G124" s="101" t="s">
        <v>257</v>
      </c>
      <c r="H124" s="123" t="s">
        <v>125</v>
      </c>
      <c r="I124" s="123" t="s">
        <v>258</v>
      </c>
      <c r="J124" s="123" t="s">
        <v>81</v>
      </c>
      <c r="K124" s="91">
        <f t="shared" si="2"/>
        <v>0.25</v>
      </c>
    </row>
    <row r="125" spans="1:11" ht="16.5">
      <c r="A125" s="249"/>
      <c r="B125" s="226"/>
      <c r="C125" s="242"/>
      <c r="D125" s="243"/>
      <c r="E125" s="222"/>
      <c r="F125" s="59">
        <f t="shared" si="4"/>
        <v>107</v>
      </c>
      <c r="G125" s="130" t="s">
        <v>259</v>
      </c>
      <c r="H125" s="123" t="s">
        <v>75</v>
      </c>
      <c r="I125" s="123" t="s">
        <v>80</v>
      </c>
      <c r="J125" s="123" t="s">
        <v>77</v>
      </c>
      <c r="K125" s="91">
        <f t="shared" si="2"/>
        <v>1</v>
      </c>
    </row>
    <row r="126" spans="1:11" ht="16.5">
      <c r="A126" s="249"/>
      <c r="B126" s="226"/>
      <c r="C126" s="242"/>
      <c r="D126" s="243"/>
      <c r="E126" s="222"/>
      <c r="F126" s="59">
        <f t="shared" si="4"/>
        <v>108</v>
      </c>
      <c r="G126" s="122" t="s">
        <v>260</v>
      </c>
      <c r="H126" s="123" t="s">
        <v>125</v>
      </c>
      <c r="I126" s="123" t="s">
        <v>80</v>
      </c>
      <c r="J126" s="123" t="s">
        <v>77</v>
      </c>
      <c r="K126" s="91">
        <f t="shared" si="2"/>
        <v>1</v>
      </c>
    </row>
    <row r="127" spans="1:11" ht="16.5">
      <c r="A127" s="249"/>
      <c r="B127" s="226"/>
      <c r="C127" s="242"/>
      <c r="D127" s="243"/>
      <c r="E127" s="222"/>
      <c r="F127" s="59">
        <f t="shared" si="4"/>
        <v>109</v>
      </c>
      <c r="G127" s="122" t="s">
        <v>261</v>
      </c>
      <c r="H127" s="123" t="s">
        <v>125</v>
      </c>
      <c r="I127" s="123" t="s">
        <v>80</v>
      </c>
      <c r="J127" s="123" t="s">
        <v>77</v>
      </c>
      <c r="K127" s="91">
        <f t="shared" si="2"/>
        <v>1</v>
      </c>
    </row>
    <row r="128" spans="1:11" ht="17.25" customHeight="1">
      <c r="A128" s="249"/>
      <c r="B128" s="226"/>
      <c r="C128" s="63">
        <f>C124+1</f>
        <v>4</v>
      </c>
      <c r="D128" s="62" t="s">
        <v>262</v>
      </c>
      <c r="E128" s="60">
        <v>32</v>
      </c>
      <c r="F128" s="59">
        <f t="shared" si="4"/>
        <v>110</v>
      </c>
      <c r="G128" s="122" t="s">
        <v>263</v>
      </c>
      <c r="H128" s="131" t="s">
        <v>125</v>
      </c>
      <c r="I128" s="131" t="s">
        <v>80</v>
      </c>
      <c r="J128" s="131" t="s">
        <v>77</v>
      </c>
      <c r="K128" s="91">
        <f t="shared" si="2"/>
        <v>1</v>
      </c>
    </row>
    <row r="129" spans="1:11" ht="16.5">
      <c r="A129" s="249"/>
      <c r="B129" s="227"/>
      <c r="C129" s="203"/>
      <c r="D129" s="244" t="s">
        <v>227</v>
      </c>
      <c r="E129" s="209"/>
      <c r="F129" s="59">
        <f t="shared" si="4"/>
        <v>111</v>
      </c>
      <c r="G129" s="125" t="s">
        <v>264</v>
      </c>
      <c r="H129" s="96" t="s">
        <v>98</v>
      </c>
      <c r="I129" s="96" t="s">
        <v>80</v>
      </c>
      <c r="J129" s="96" t="s">
        <v>81</v>
      </c>
      <c r="K129" s="91">
        <f t="shared" si="2"/>
        <v>0.25</v>
      </c>
    </row>
    <row r="130" spans="1:11" ht="16.5">
      <c r="A130" s="249"/>
      <c r="B130" s="227"/>
      <c r="C130" s="204"/>
      <c r="D130" s="245"/>
      <c r="E130" s="210"/>
      <c r="F130" s="59">
        <f t="shared" si="4"/>
        <v>112</v>
      </c>
      <c r="G130" s="125" t="s">
        <v>265</v>
      </c>
      <c r="H130" s="96" t="s">
        <v>254</v>
      </c>
      <c r="I130" s="96" t="s">
        <v>254</v>
      </c>
      <c r="J130" s="96" t="s">
        <v>77</v>
      </c>
      <c r="K130" s="91">
        <f t="shared" si="2"/>
        <v>1</v>
      </c>
    </row>
    <row r="131" spans="1:11" ht="16.5">
      <c r="A131" s="249"/>
      <c r="B131" s="227"/>
      <c r="C131" s="204"/>
      <c r="D131" s="245"/>
      <c r="E131" s="210"/>
      <c r="F131" s="59">
        <f t="shared" si="4"/>
        <v>113</v>
      </c>
      <c r="G131" s="125" t="s">
        <v>266</v>
      </c>
      <c r="H131" s="96" t="s">
        <v>98</v>
      </c>
      <c r="I131" s="96"/>
      <c r="J131" s="96" t="s">
        <v>81</v>
      </c>
      <c r="K131" s="91">
        <f t="shared" si="2"/>
        <v>0.25</v>
      </c>
    </row>
    <row r="132" spans="1:11" ht="16.5">
      <c r="A132" s="249"/>
      <c r="B132" s="227"/>
      <c r="C132" s="205"/>
      <c r="D132" s="246"/>
      <c r="E132" s="211"/>
      <c r="F132" s="59">
        <f t="shared" si="4"/>
        <v>114</v>
      </c>
      <c r="G132" s="125" t="s">
        <v>267</v>
      </c>
      <c r="H132" s="96" t="s">
        <v>75</v>
      </c>
      <c r="I132" s="96" t="s">
        <v>268</v>
      </c>
      <c r="J132" s="96" t="s">
        <v>81</v>
      </c>
      <c r="K132" s="91">
        <f t="shared" si="2"/>
        <v>0.25</v>
      </c>
    </row>
    <row r="133" spans="1:11" ht="17.25" thickBot="1">
      <c r="A133" s="249"/>
      <c r="B133" s="227"/>
      <c r="C133" s="119">
        <f>C128+1</f>
        <v>5</v>
      </c>
      <c r="D133" s="52" t="s">
        <v>27</v>
      </c>
      <c r="E133" s="60">
        <v>0</v>
      </c>
      <c r="F133" s="59"/>
      <c r="G133" s="100" t="s">
        <v>126</v>
      </c>
      <c r="H133" s="96"/>
      <c r="I133" s="96"/>
      <c r="J133" s="96"/>
      <c r="K133" s="91">
        <f t="shared" si="2"/>
        <v>0</v>
      </c>
    </row>
    <row r="134" spans="1:11" ht="16.5">
      <c r="A134" s="249"/>
      <c r="B134" s="237" t="s">
        <v>214</v>
      </c>
      <c r="C134" s="119">
        <v>1</v>
      </c>
      <c r="D134" s="52" t="s">
        <v>25</v>
      </c>
      <c r="E134" s="60">
        <v>142</v>
      </c>
      <c r="F134" s="132"/>
      <c r="G134" s="100" t="s">
        <v>126</v>
      </c>
      <c r="H134" s="96"/>
      <c r="I134" s="96"/>
      <c r="J134" s="96"/>
      <c r="K134" s="91">
        <f t="shared" si="2"/>
        <v>0</v>
      </c>
    </row>
    <row r="135" spans="1:11" ht="16.5">
      <c r="A135" s="249"/>
      <c r="B135" s="238"/>
      <c r="C135" s="63">
        <f>C134+1</f>
        <v>2</v>
      </c>
      <c r="D135" s="127" t="s">
        <v>28</v>
      </c>
      <c r="E135" s="60">
        <v>12</v>
      </c>
      <c r="F135" s="132"/>
      <c r="G135" s="100" t="s">
        <v>126</v>
      </c>
      <c r="H135" s="133"/>
      <c r="I135" s="133"/>
      <c r="J135" s="133"/>
      <c r="K135" s="91">
        <f t="shared" si="2"/>
        <v>0</v>
      </c>
    </row>
    <row r="136" spans="1:11" ht="17.25" thickBot="1">
      <c r="A136" s="250"/>
      <c r="B136" s="239"/>
      <c r="C136" s="63"/>
      <c r="D136" s="134" t="s">
        <v>227</v>
      </c>
      <c r="E136" s="60"/>
      <c r="F136" s="135"/>
      <c r="G136" s="100" t="s">
        <v>126</v>
      </c>
      <c r="H136" s="133"/>
      <c r="I136" s="133"/>
      <c r="J136" s="133"/>
      <c r="K136" s="91">
        <f t="shared" si="2"/>
        <v>0</v>
      </c>
    </row>
    <row r="137" spans="1:11" ht="17.25" thickBot="1">
      <c r="A137" s="240" t="s">
        <v>269</v>
      </c>
      <c r="B137" s="240"/>
      <c r="C137" s="241"/>
      <c r="D137" s="240"/>
      <c r="E137" s="136">
        <f>SUM(E12:E136)</f>
        <v>4078</v>
      </c>
      <c r="F137" s="84">
        <f>MAX(F12:F136)</f>
        <v>114</v>
      </c>
      <c r="G137" s="137"/>
      <c r="H137" s="136"/>
      <c r="I137" s="136"/>
      <c r="J137" s="136"/>
      <c r="K137" s="136">
        <f>SUM(K12:K135)</f>
        <v>77</v>
      </c>
    </row>
    <row r="138" spans="7:10" ht="16.5">
      <c r="G138" s="138" t="s">
        <v>270</v>
      </c>
      <c r="H138" s="139">
        <f>COUNTIF(H12:H136,"L")+COUNTIF(H12:H136,"Otro")</f>
        <v>19</v>
      </c>
      <c r="I138" s="139">
        <f>COUNTIF(I12:I136,"CETYS")</f>
        <v>56</v>
      </c>
      <c r="J138" s="139">
        <f>COUNTIF(J12:J136,"MT")</f>
        <v>11</v>
      </c>
    </row>
    <row r="139" spans="7:9" ht="16.5">
      <c r="G139" s="138" t="s">
        <v>271</v>
      </c>
      <c r="H139" s="139">
        <f>COUNTIF(H12:H136,"M")+COUNTIF(H12:H136,"E")</f>
        <v>76</v>
      </c>
      <c r="I139" s="140">
        <f>MAX(F12:F136)-I138</f>
        <v>58</v>
      </c>
    </row>
    <row r="140" spans="7:9" ht="16.5">
      <c r="G140" s="138" t="s">
        <v>272</v>
      </c>
      <c r="H140" s="139">
        <f>COUNTIF(H12:H136,"D")</f>
        <v>19</v>
      </c>
      <c r="I140" s="141"/>
    </row>
    <row r="141" spans="7:9" ht="16.5">
      <c r="G141" s="139">
        <f>COUNTIF(G12:G136,"No hay coordinador")</f>
        <v>9</v>
      </c>
      <c r="H141" s="140">
        <f>SUM(H138:H140)</f>
        <v>114</v>
      </c>
      <c r="I141" s="141"/>
    </row>
  </sheetData>
  <sheetProtection/>
  <mergeCells count="101">
    <mergeCell ref="B134:B136"/>
    <mergeCell ref="A137:D137"/>
    <mergeCell ref="C124:C127"/>
    <mergeCell ref="D124:D127"/>
    <mergeCell ref="E124:E127"/>
    <mergeCell ref="C129:C132"/>
    <mergeCell ref="D129:D132"/>
    <mergeCell ref="E129:E132"/>
    <mergeCell ref="A101:A136"/>
    <mergeCell ref="B101:B121"/>
    <mergeCell ref="G102:G104"/>
    <mergeCell ref="H102:H104"/>
    <mergeCell ref="I102:I104"/>
    <mergeCell ref="J102:J104"/>
    <mergeCell ref="K102:K104"/>
    <mergeCell ref="C105:C118"/>
    <mergeCell ref="D105:D118"/>
    <mergeCell ref="E105:E118"/>
    <mergeCell ref="C102:C104"/>
    <mergeCell ref="D102:D104"/>
    <mergeCell ref="E102:E104"/>
    <mergeCell ref="F102:F104"/>
    <mergeCell ref="C119:C120"/>
    <mergeCell ref="D119:D120"/>
    <mergeCell ref="E119:E120"/>
    <mergeCell ref="B122:B133"/>
    <mergeCell ref="C91:C92"/>
    <mergeCell ref="D91:D92"/>
    <mergeCell ref="E91:E92"/>
    <mergeCell ref="B93:B100"/>
    <mergeCell ref="C94:C96"/>
    <mergeCell ref="D94:D96"/>
    <mergeCell ref="E94:E96"/>
    <mergeCell ref="C99:C100"/>
    <mergeCell ref="D99:D100"/>
    <mergeCell ref="E99:E100"/>
    <mergeCell ref="C86:C87"/>
    <mergeCell ref="D86:D87"/>
    <mergeCell ref="E86:E87"/>
    <mergeCell ref="C88:C89"/>
    <mergeCell ref="D88:D89"/>
    <mergeCell ref="E88:E89"/>
    <mergeCell ref="C75:C76"/>
    <mergeCell ref="D75:D76"/>
    <mergeCell ref="E75:E76"/>
    <mergeCell ref="B77:B92"/>
    <mergeCell ref="C78:C80"/>
    <mergeCell ref="D78:D80"/>
    <mergeCell ref="E78:E80"/>
    <mergeCell ref="C81:C84"/>
    <mergeCell ref="D81:D84"/>
    <mergeCell ref="E81:E84"/>
    <mergeCell ref="C70:C71"/>
    <mergeCell ref="D70:D71"/>
    <mergeCell ref="E70:E71"/>
    <mergeCell ref="C72:C73"/>
    <mergeCell ref="D72:D73"/>
    <mergeCell ref="E72:E73"/>
    <mergeCell ref="C61:C64"/>
    <mergeCell ref="D61:D64"/>
    <mergeCell ref="E61:E64"/>
    <mergeCell ref="C65:C69"/>
    <mergeCell ref="D65:D69"/>
    <mergeCell ref="E65:E69"/>
    <mergeCell ref="E37:E38"/>
    <mergeCell ref="B44:B50"/>
    <mergeCell ref="C44:C45"/>
    <mergeCell ref="D44:D45"/>
    <mergeCell ref="E44:E45"/>
    <mergeCell ref="A52:A100"/>
    <mergeCell ref="B52:B76"/>
    <mergeCell ref="C54:C60"/>
    <mergeCell ref="D54:D60"/>
    <mergeCell ref="E54:E60"/>
    <mergeCell ref="B32:B33"/>
    <mergeCell ref="C32:C33"/>
    <mergeCell ref="D32:D33"/>
    <mergeCell ref="E32:E33"/>
    <mergeCell ref="B34:B42"/>
    <mergeCell ref="C35:C36"/>
    <mergeCell ref="D35:D36"/>
    <mergeCell ref="E35:E36"/>
    <mergeCell ref="C37:C38"/>
    <mergeCell ref="D37:D38"/>
    <mergeCell ref="E20:E23"/>
    <mergeCell ref="C24:C25"/>
    <mergeCell ref="D24:D25"/>
    <mergeCell ref="E24:E25"/>
    <mergeCell ref="C28:C31"/>
    <mergeCell ref="D28:D31"/>
    <mergeCell ref="E28:E31"/>
    <mergeCell ref="A12:A51"/>
    <mergeCell ref="B12:B31"/>
    <mergeCell ref="C12:C15"/>
    <mergeCell ref="D12:D15"/>
    <mergeCell ref="E12:E15"/>
    <mergeCell ref="C16:C19"/>
    <mergeCell ref="D16:D19"/>
    <mergeCell ref="E16:E19"/>
    <mergeCell ref="C20:C23"/>
    <mergeCell ref="D20:D23"/>
  </mergeCells>
  <printOptions/>
  <pageMargins left="0.7" right="0.7" top="0.75" bottom="0.75" header="0.3" footer="0.3"/>
  <pageSetup fitToHeight="4"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skef</dc:creator>
  <cp:keywords/>
  <dc:description/>
  <cp:lastModifiedBy>Laura Carrillo</cp:lastModifiedBy>
  <dcterms:created xsi:type="dcterms:W3CDTF">2009-02-24T02:23:00Z</dcterms:created>
  <dcterms:modified xsi:type="dcterms:W3CDTF">2009-02-01T07:50:37Z</dcterms:modified>
  <cp:category/>
  <cp:version/>
  <cp:contentType/>
  <cp:contentStatus/>
</cp:coreProperties>
</file>